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095" windowHeight="8775" tabRatio="985"/>
  </bookViews>
  <sheets>
    <sheet name="施工1标" sheetId="20" r:id="rId1"/>
    <sheet name="施工2标" sheetId="19" r:id="rId2"/>
    <sheet name="施工3标" sheetId="18" r:id="rId3"/>
    <sheet name="施工4标" sheetId="16" r:id="rId4"/>
    <sheet name="施工5标" sheetId="17" r:id="rId5"/>
    <sheet name="维护1标雨山片区" sheetId="13" r:id="rId6"/>
    <sheet name="维护2标金家庄片区" sheetId="14" r:id="rId7"/>
    <sheet name="维护3标花山片区" sheetId="15" r:id="rId8"/>
  </sheets>
  <calcPr calcId="144525"/>
</workbook>
</file>

<file path=xl/calcChain.xml><?xml version="1.0" encoding="utf-8"?>
<calcChain xmlns="http://schemas.openxmlformats.org/spreadsheetml/2006/main">
  <c r="D3" i="16" l="1"/>
  <c r="D3" i="18"/>
  <c r="D3" i="19"/>
  <c r="D3" i="20"/>
  <c r="F25" i="15" l="1"/>
  <c r="F24" i="15"/>
  <c r="F23" i="15"/>
  <c r="F25" i="14"/>
  <c r="F24" i="14"/>
  <c r="F23" i="14"/>
  <c r="F25" i="13"/>
  <c r="F24" i="13"/>
  <c r="F23" i="13"/>
  <c r="D3" i="17" l="1"/>
  <c r="D4" i="20"/>
  <c r="F16" i="15" l="1"/>
  <c r="D5" i="15"/>
  <c r="F16" i="14"/>
  <c r="D5" i="14"/>
  <c r="F16" i="13"/>
  <c r="D5" i="13"/>
  <c r="F12" i="14" l="1"/>
  <c r="F12" i="15"/>
  <c r="F7" i="15"/>
  <c r="F7" i="14"/>
  <c r="F7" i="13"/>
  <c r="F12" i="13"/>
  <c r="E18" i="15" l="1"/>
  <c r="F18" i="15" s="1"/>
  <c r="E19" i="15" s="1"/>
  <c r="F19" i="15" s="1"/>
  <c r="E18" i="14"/>
  <c r="F18" i="14" s="1"/>
  <c r="E19" i="14" s="1"/>
  <c r="F19" i="14" s="1"/>
  <c r="F20" i="14" s="1"/>
  <c r="E18" i="13"/>
  <c r="F18" i="13" s="1"/>
  <c r="F20" i="15" l="1"/>
  <c r="E19" i="13"/>
  <c r="F19" i="13" s="1"/>
  <c r="F20" i="13" s="1"/>
</calcChain>
</file>

<file path=xl/sharedStrings.xml><?xml version="1.0" encoding="utf-8"?>
<sst xmlns="http://schemas.openxmlformats.org/spreadsheetml/2006/main" count="360" uniqueCount="99">
  <si>
    <t>工具、安防、办公、劳保类物品</t>
  </si>
  <si>
    <t>项目名称</t>
    <phoneticPr fontId="2" type="noConversion"/>
  </si>
  <si>
    <t>备注</t>
    <phoneticPr fontId="2" type="noConversion"/>
  </si>
  <si>
    <t>序号</t>
    <phoneticPr fontId="2" type="noConversion"/>
  </si>
  <si>
    <t>单位</t>
    <phoneticPr fontId="2" type="noConversion"/>
  </si>
  <si>
    <t>数量</t>
    <phoneticPr fontId="2" type="noConversion"/>
  </si>
  <si>
    <t>单价</t>
    <phoneticPr fontId="2" type="noConversion"/>
  </si>
  <si>
    <t>盏</t>
    <phoneticPr fontId="2" type="noConversion"/>
  </si>
  <si>
    <t>合价（元）</t>
    <phoneticPr fontId="2" type="noConversion"/>
  </si>
  <si>
    <t>项</t>
    <phoneticPr fontId="2" type="noConversion"/>
  </si>
  <si>
    <t>个</t>
    <phoneticPr fontId="2" type="noConversion"/>
  </si>
  <si>
    <t>更换原有灯具元器件</t>
    <phoneticPr fontId="2" type="noConversion"/>
  </si>
  <si>
    <t>米</t>
    <phoneticPr fontId="2" type="noConversion"/>
  </si>
  <si>
    <t>18米及以上高空作业车折旧费</t>
    <phoneticPr fontId="2" type="noConversion"/>
  </si>
  <si>
    <t>车辆使用费</t>
    <phoneticPr fontId="5" type="noConversion"/>
  </si>
  <si>
    <t>含燃油、保险、养护、维修等所有费用</t>
    <phoneticPr fontId="2" type="noConversion"/>
  </si>
  <si>
    <t>一</t>
    <phoneticPr fontId="5" type="noConversion"/>
  </si>
  <si>
    <t>人工费</t>
    <phoneticPr fontId="5" type="noConversion"/>
  </si>
  <si>
    <t>二</t>
    <phoneticPr fontId="5" type="noConversion"/>
  </si>
  <si>
    <t>机械费</t>
    <phoneticPr fontId="5" type="noConversion"/>
  </si>
  <si>
    <t>维修工具、维修辅材：电工胶布、防水胶布、保险管、铜鼻子、电缆接头、螺丝、螺帽、扎带等主要材料表以外的所有材料；</t>
    <phoneticPr fontId="2" type="noConversion"/>
  </si>
  <si>
    <t>B照驾驶员（持有高空作业车操作证）</t>
    <phoneticPr fontId="5" type="noConversion"/>
  </si>
  <si>
    <t>电工（持有安监局的低压电工证）（其中至少1人持有C及以上驾照）</t>
    <phoneticPr fontId="5" type="noConversion"/>
  </si>
  <si>
    <t>含员工薪资、社保、福利、职工培训等待遇</t>
    <phoneticPr fontId="5" type="noConversion"/>
  </si>
  <si>
    <t>人/年</t>
    <phoneticPr fontId="5" type="noConversion"/>
  </si>
  <si>
    <t>工日</t>
    <phoneticPr fontId="5" type="noConversion"/>
  </si>
  <si>
    <t>电缆修复开挖、回填人工，按天结算，超过数量由中标单位自行承担</t>
    <phoneticPr fontId="2" type="noConversion"/>
  </si>
  <si>
    <t>购买最高限额人身意外保险，临时聘请人员可更换名单</t>
    <phoneticPr fontId="2" type="noConversion"/>
  </si>
  <si>
    <t>辆/年</t>
    <phoneticPr fontId="5" type="noConversion"/>
  </si>
  <si>
    <t>处/年</t>
    <phoneticPr fontId="5" type="noConversion"/>
  </si>
  <si>
    <t>售后服务办公场所</t>
    <phoneticPr fontId="5" type="noConversion"/>
  </si>
  <si>
    <t>2000元/月，考虑停高空作业车、备件存储、距离市区不能太远等因素</t>
    <phoneticPr fontId="2" type="noConversion"/>
  </si>
  <si>
    <t>税金</t>
    <phoneticPr fontId="5" type="noConversion"/>
  </si>
  <si>
    <t>小计（元）</t>
    <phoneticPr fontId="5" type="noConversion"/>
  </si>
  <si>
    <t>三</t>
    <phoneticPr fontId="5" type="noConversion"/>
  </si>
  <si>
    <t>辅助性材料费</t>
    <phoneticPr fontId="5" type="noConversion"/>
  </si>
  <si>
    <t>四</t>
    <phoneticPr fontId="5" type="noConversion"/>
  </si>
  <si>
    <t>其他项目</t>
    <phoneticPr fontId="5" type="noConversion"/>
  </si>
  <si>
    <t>18米高空作业车购置费32万元/辆，按8年折旧、不计残值；</t>
    <phoneticPr fontId="2" type="noConversion"/>
  </si>
  <si>
    <r>
      <t>措施费4</t>
    </r>
    <r>
      <rPr>
        <sz val="11"/>
        <color theme="1"/>
        <rFont val="宋体"/>
        <family val="3"/>
        <charset val="134"/>
        <scheme val="minor"/>
      </rPr>
      <t>%、利润7%</t>
    </r>
    <phoneticPr fontId="2" type="noConversion"/>
  </si>
  <si>
    <t>措施费、利润</t>
    <phoneticPr fontId="5" type="noConversion"/>
  </si>
  <si>
    <t>更换球泡灯\节能灯</t>
    <phoneticPr fontId="2" type="noConversion"/>
  </si>
  <si>
    <t>更换18米以下LED路灯</t>
    <phoneticPr fontId="2" type="noConversion"/>
  </si>
  <si>
    <t>旧灯拆除、运输至指定位置、新灯安装、接线、调试，少部分支臂需切割或加装转接臂，含单灯控制器抄码、部分缺失的灯杆编号黏贴</t>
    <phoneticPr fontId="2" type="noConversion"/>
  </si>
  <si>
    <t>旧灯拆除、运输至指定位置、新灯安装、接线、调试，破损球罩更换</t>
    <phoneticPr fontId="2" type="noConversion"/>
  </si>
  <si>
    <t>旧灯拆卸、内部元器件更换、重新装回原位置，含单灯控制器抄码、部分缺失的灯杆编号黏贴</t>
    <phoneticPr fontId="2" type="noConversion"/>
  </si>
  <si>
    <t>杆内护套线更换</t>
    <phoneticPr fontId="2" type="noConversion"/>
  </si>
  <si>
    <t>旧灯存放仓储费</t>
    <phoneticPr fontId="2" type="noConversion"/>
  </si>
  <si>
    <t>遗失数量按业主拍卖价格赔偿</t>
    <phoneticPr fontId="2" type="noConversion"/>
  </si>
  <si>
    <t>对老化的杆内护套线更换</t>
    <phoneticPr fontId="2" type="noConversion"/>
  </si>
  <si>
    <t>临时聘请人员工资</t>
    <phoneticPr fontId="2" type="noConversion"/>
  </si>
  <si>
    <t>员工户外作业意外保险</t>
    <phoneticPr fontId="2" type="noConversion"/>
  </si>
  <si>
    <t>项/年</t>
    <phoneticPr fontId="5" type="noConversion"/>
  </si>
  <si>
    <t>花山片区（标段3）现有路灯运行维护报价清单（每年）
（包含约4788杆9008盏路灯+约898盏新移交路灯）</t>
    <phoneticPr fontId="2" type="noConversion"/>
  </si>
  <si>
    <t>雨山片区（标段1）后续接管路灯报价清单</t>
    <phoneticPr fontId="2" type="noConversion"/>
  </si>
  <si>
    <t>线缆线路修复绿化、硬化路面、人行道砖开挖恢复</t>
    <phoneticPr fontId="2" type="noConversion"/>
  </si>
  <si>
    <t>电缆修复开挖、回填所需材料费，包干价，超出由中标单位自行承担</t>
    <phoneticPr fontId="2" type="noConversion"/>
  </si>
  <si>
    <t>异形支臂切割、转接臂安装</t>
    <phoneticPr fontId="2" type="noConversion"/>
  </si>
  <si>
    <t>个</t>
    <phoneticPr fontId="2" type="noConversion"/>
  </si>
  <si>
    <t>3000元/月，考虑停高空作业车、备件存储、距离市区不能太远等因素</t>
    <phoneticPr fontId="2" type="noConversion"/>
  </si>
  <si>
    <t>旧灯拆除、运输至指定位置、新灯安装、接线、调试，破损球罩更换（不含球罩材料费）、含单灯控制器抄码、部分缺失的灯杆编号黏贴</t>
    <phoneticPr fontId="2" type="noConversion"/>
  </si>
  <si>
    <t>中华灯华表灯安装</t>
    <phoneticPr fontId="2" type="noConversion"/>
  </si>
  <si>
    <t>在中华灯盘下方安装华表灯，含灯杆打穿线孔，华表灯卸货、安装、杆内穿线、接线、调试含单灯控制器抄码、部分缺失的灯杆编号黏贴</t>
    <phoneticPr fontId="2" type="noConversion"/>
  </si>
  <si>
    <t>施工标段4施工报价清单</t>
    <phoneticPr fontId="2" type="noConversion"/>
  </si>
  <si>
    <t>更换球泡灯\节能灯（中华灯、步道灯、花灯、庭院灯）</t>
    <phoneticPr fontId="2" type="noConversion"/>
  </si>
  <si>
    <r>
      <t>备注：</t>
    </r>
    <r>
      <rPr>
        <sz val="11"/>
        <color rgb="FFFF0000"/>
        <rFont val="宋体"/>
        <family val="3"/>
        <charset val="134"/>
        <scheme val="minor"/>
      </rPr>
      <t>本标段范围为：改灯型需审批路段，包括雨山路、湖南路、印山路、太白大道、湖西路、旅游大道、政府广场。</t>
    </r>
    <r>
      <rPr>
        <sz val="11"/>
        <color theme="1"/>
        <rFont val="宋体"/>
        <family val="3"/>
        <charset val="134"/>
        <scheme val="minor"/>
      </rPr>
      <t xml:space="preserve">
1、以上价格均包含且不限于施工需要的交通管制、安全文明施工、夜间施工、冬季施工等措施费； 
2、以上价格均包含卸货、二次搬运、仓储、保管、移交前的保管费用；
3、以上价格均包含为完成工程所需的人工、机械，吊篮、吊绳、脚手架、登高设施等费用； 
4、以上价格均包含3%的增值税专用发票费用；
5、数量为暂定数量，以最终实际完成数量计量；   
6、本工程辅材均含在相应单价内，甲方不另外提供辅材费用，辅材包含：电工胶布、防水胶布、扎带、膨胀螺栓、设备外部安装所需的固定螺栓、水晶头、视频头、铜鼻子、接线线耳、接线子、封堵所需防火泥、电焊条、钢锯片、钻头、钢筋绑扎扎丝、模板固定所需钢钉等固定件、防锈漆、银粉漆、固定设备所需的防水胶、结构胶； </t>
    </r>
    <phoneticPr fontId="2" type="noConversion"/>
  </si>
  <si>
    <r>
      <t>备注：</t>
    </r>
    <r>
      <rPr>
        <sz val="11"/>
        <color rgb="FFFF0000"/>
        <rFont val="宋体"/>
        <family val="3"/>
        <charset val="134"/>
        <scheme val="minor"/>
      </rPr>
      <t>本标段范围为：雨山片区除改变灯型需审批的以外路段（见附件）</t>
    </r>
    <r>
      <rPr>
        <sz val="11"/>
        <color theme="1"/>
        <rFont val="宋体"/>
        <family val="3"/>
        <charset val="134"/>
        <scheme val="minor"/>
      </rPr>
      <t xml:space="preserve">
1、以上价格均包含且不限于施工需要的交通管制、安全文明施工、夜间施工、冬季施工等措施费； 
2、以上价格均包含卸货、二次搬运、仓储、保管、移交前的保管费用；
3、以上价格均包含为完成工程所需的人工、机械，吊篮、吊绳、脚手架、登高设施等费用； 
4、以上价格均包含3%的增值税专用发票费用；
5、数量为暂定数量，以最终实际完成数量计量；   
6、本工程辅材均含在相应单价内，甲方不另外提供辅材费用，辅材包含：电工胶布、防水胶布、扎带、膨胀螺栓、设备外部安装所需的固定螺栓、水晶头、视频头、铜鼻子、接线线耳、接线子、封堵所需防火泥、电焊条、钢锯片、钻头、钢筋绑扎扎丝、模板固定所需钢钉等固定件、防锈漆、银粉漆、固定设备所需的防水胶、结构胶； </t>
    </r>
    <phoneticPr fontId="2" type="noConversion"/>
  </si>
  <si>
    <t>施工标段1施工报价清单</t>
    <phoneticPr fontId="2" type="noConversion"/>
  </si>
  <si>
    <t>施工标段2施工报价清单</t>
    <phoneticPr fontId="2" type="noConversion"/>
  </si>
  <si>
    <t>施工标段5施工报价清单</t>
    <phoneticPr fontId="2" type="noConversion"/>
  </si>
  <si>
    <t>施工标段3施工报价清单</t>
    <phoneticPr fontId="2" type="noConversion"/>
  </si>
  <si>
    <r>
      <t>备注：</t>
    </r>
    <r>
      <rPr>
        <sz val="11"/>
        <color rgb="FFFF0000"/>
        <rFont val="宋体"/>
        <family val="3"/>
        <charset val="134"/>
        <scheme val="minor"/>
      </rPr>
      <t>本标段范围为：金家庄片区24条路（见附件）</t>
    </r>
    <r>
      <rPr>
        <sz val="11"/>
        <color theme="1"/>
        <rFont val="宋体"/>
        <family val="3"/>
        <charset val="134"/>
        <scheme val="minor"/>
      </rPr>
      <t xml:space="preserve">
1、以上价格均包含且不限于施工需要的交通管制、安全文明施工、夜间施工、冬季施工等措施费； 
2、以上价格均包含卸货、二次搬运、仓储、保管、移交前的保管费用；
3、以上价格均包含为完成工程所需的人工、机械，吊篮、吊绳、脚手架、登高设施等费用； 
4、以上价格均包含3%的增值税专用发票费用；
5、数量为暂定数量，以最终实际完成数量计量；   
6、本工程辅材均含在相应单价内，甲方不另外提供辅材费用，辅材包含：电工胶布、防水胶布、扎带、膨胀螺栓、设备外部安装所需的固定螺栓、水晶头、视频头、铜鼻子、接线线耳、接线子、封堵所需防火泥、电焊条、钢锯片、钻头、钢筋绑扎扎丝、模板固定所需钢钉等固定件、防锈漆、银粉漆、固定设备所需的防水胶、结构胶； </t>
    </r>
    <phoneticPr fontId="2" type="noConversion"/>
  </si>
  <si>
    <r>
      <t>备注：</t>
    </r>
    <r>
      <rPr>
        <sz val="11"/>
        <color rgb="FFFF0000"/>
        <rFont val="宋体"/>
        <family val="3"/>
        <charset val="134"/>
        <scheme val="minor"/>
      </rPr>
      <t>本标段范围为：金家庄片区23条路加片区内叉口灯及花山片区3条路（见附件）</t>
    </r>
    <r>
      <rPr>
        <sz val="11"/>
        <color theme="1"/>
        <rFont val="宋体"/>
        <family val="3"/>
        <charset val="134"/>
        <scheme val="minor"/>
      </rPr>
      <t xml:space="preserve">
1、以上价格均包含且不限于施工需要的交通管制、安全文明施工、夜间施工、冬季施工等措施费； 
2、以上价格均包含卸货、二次搬运、仓储、保管、移交前的保管费用；
3、以上价格均包含为完成工程所需的人工、机械，吊篮、吊绳、脚手架、登高设施等费用； 
4、以上价格均包含3%的增值税专用发票费用；
5、数量为暂定数量，以最终实际完成数量计量；   
6、本工程辅材均含在相应单价内，甲方不另外提供辅材费用，辅材包含：电工胶布、防水胶布、扎带、膨胀螺栓、设备外部安装所需的固定螺栓、水晶头、视频头、铜鼻子、接线线耳、接线子、封堵所需防火泥、电焊条、钢锯片、钻头、钢筋绑扎扎丝、模板固定所需钢钉等固定件、防锈漆、银粉漆、固定设备所需的防水胶、结构胶； </t>
    </r>
    <phoneticPr fontId="2" type="noConversion"/>
  </si>
  <si>
    <r>
      <t>备注：</t>
    </r>
    <r>
      <rPr>
        <sz val="11"/>
        <color rgb="FFFF0000"/>
        <rFont val="宋体"/>
        <family val="3"/>
        <charset val="134"/>
        <scheme val="minor"/>
      </rPr>
      <t>本标段范围为：花山片区50条路及片区内叉口灯（见附件）</t>
    </r>
    <r>
      <rPr>
        <sz val="11"/>
        <color theme="1"/>
        <rFont val="宋体"/>
        <family val="3"/>
        <charset val="134"/>
        <scheme val="minor"/>
      </rPr>
      <t xml:space="preserve">
1、以上价格均包含且不限于施工需要的交通管制、安全文明施工、夜间施工、冬季施工等措施费； 
2、以上价格均包含卸货、二次搬运、仓储、保管、移交前的保管费用；
3、以上价格均包含为完成工程所需的人工、机械，吊篮、吊绳、脚手架、登高设施等费用； 
4、以上价格均包含3%的增值税专用发票费用；
5、数量为暂定数量，以最终实际完成数量计量；   
6、本工程辅材均含在相应单价内，甲方不另外提供辅材费用，辅材包含：电工胶布、防水胶布、扎带、膨胀螺栓、设备外部安装所需的固定螺栓、水晶头、视频头、铜鼻子、接线线耳、接线子、封堵所需防火泥、电焊条、钢锯片、钻头、钢筋绑扎扎丝、模板固定所需钢钉等固定件、防锈漆、银粉漆、固定设备所需的防水胶、结构胶； </t>
    </r>
    <phoneticPr fontId="2" type="noConversion"/>
  </si>
  <si>
    <t>雨山片区（维护标段1）现有路灯运行维护报价清单（每年）
（包含约3767杆10706盏路灯+约898盏新移交路灯）</t>
    <phoneticPr fontId="2" type="noConversion"/>
  </si>
  <si>
    <t>人工费中的1、2项在报价基础上每2年上调5%</t>
    <phoneticPr fontId="2" type="noConversion"/>
  </si>
  <si>
    <t>运行维护报价</t>
    <phoneticPr fontId="2" type="noConversion"/>
  </si>
  <si>
    <t>盏/年</t>
    <phoneticPr fontId="2" type="noConversion"/>
  </si>
  <si>
    <t>固定单价，项目竣工验收进入运维期之后，后续新移交接管数量按固定单价据实结算</t>
    <phoneticPr fontId="2" type="noConversion"/>
  </si>
  <si>
    <t>新接管路灯单灯控安装</t>
    <phoneticPr fontId="2" type="noConversion"/>
  </si>
  <si>
    <t>盏</t>
    <phoneticPr fontId="2" type="noConversion"/>
  </si>
  <si>
    <t>新接管路灯集中控安装</t>
    <phoneticPr fontId="2" type="noConversion"/>
  </si>
  <si>
    <t>固定单价，项目竣工验收进入运维期之后，后续新移交接路灯管需加装集中控，按固定单价据实结算</t>
    <phoneticPr fontId="2" type="noConversion"/>
  </si>
  <si>
    <r>
      <t>备注：</t>
    </r>
    <r>
      <rPr>
        <sz val="11"/>
        <color rgb="FFFF0000"/>
        <rFont val="宋体"/>
        <family val="3"/>
        <charset val="134"/>
        <scheme val="minor"/>
      </rPr>
      <t>本标段范围为：雨山片区道路维护报价清单，包含范围内智慧路灯、灯杆、灯具、光源、电器、智慧井盖、内涝监测点、配电柜、电缆等所有变压器以下的设备设施的更新、替换、改造及运行维护所需的人工、机械、辅助性材料费用。</t>
    </r>
    <r>
      <rPr>
        <sz val="11"/>
        <color theme="1"/>
        <rFont val="宋体"/>
        <family val="3"/>
        <charset val="134"/>
        <scheme val="minor"/>
      </rPr>
      <t xml:space="preserve">
1、以上价格均包含且不限于施工需要的交通管制、安全文明施工、夜间施工、冬季施工等措施费； 
2、以上价格均包含卸货、二次搬运、仓储、保管、移交前的保管费用；
3、以上价格均包含为完成工程所需的人工、机械，吊篮、吊绳、脚手架、登高设施等费用； 
4、以上价格均包含3%的增值税专用发票费用；  
5、本工程辅材均含在相应单价内，甲方不另外提供辅材费用，辅材包含：电工胶布、防水胶布、扎带、膨胀螺栓、设备外部安装所需的固定螺栓、水晶头、视频头、铜鼻子、接线线耳、接线子、封堵所需防火泥、电焊条、钢锯片、钻头、钢筋绑扎扎丝、模板固定所需钢钉等固定件、防锈漆、银粉漆、固定设备所需的防水胶、结构胶； </t>
    </r>
    <phoneticPr fontId="2" type="noConversion"/>
  </si>
  <si>
    <t>金家庄片区（维护标段2）后续接管路灯报价清单</t>
    <phoneticPr fontId="2" type="noConversion"/>
  </si>
  <si>
    <t>金家庄片区（维护标段2）现有路灯运行维护报价清单（每年）
（包含约5359杆10166盏路灯+约898盏新移交路灯）</t>
    <phoneticPr fontId="2" type="noConversion"/>
  </si>
  <si>
    <r>
      <t>备注：</t>
    </r>
    <r>
      <rPr>
        <sz val="11"/>
        <color rgb="FFFF0000"/>
        <rFont val="宋体"/>
        <family val="3"/>
        <charset val="134"/>
        <scheme val="minor"/>
      </rPr>
      <t>本标段范围为：金家庄片区道路维护报价清单，包含范围内智慧路灯、灯杆、灯具、光源、电器、智慧井盖、内涝监测点、配电柜、电缆等所有变压器以下的设备设施的更新、替换、改造及运行维护所需的人工、机械、辅助性材料费用。</t>
    </r>
    <r>
      <rPr>
        <sz val="11"/>
        <color theme="1"/>
        <rFont val="宋体"/>
        <family val="3"/>
        <charset val="134"/>
        <scheme val="minor"/>
      </rPr>
      <t xml:space="preserve">
1、以上价格均包含且不限于施工需要的交通管制、安全文明施工、夜间施工、冬季施工等措施费； 
2、以上价格均包含卸货、二次搬运、仓储、保管、移交前的保管费用；
3、以上价格均包含为完成工程所需的人工、机械，吊篮、吊绳、脚手架、登高设施等费用； 
4、以上价格均包含3%的增值税专用发票费用；  
5、本工程辅材均含在相应单价内，甲方不另外提供辅材费用，辅材包含：电工胶布、防水胶布、扎带、膨胀螺栓、设备外部安装所需的固定螺栓、水晶头、视频头、铜鼻子、接线线耳、接线子、封堵所需防火泥、电焊条、钢锯片、钻头、钢筋绑扎扎丝、模板固定所需钢钉等固定件、防锈漆、银粉漆、固定设备所需的防水胶、结构胶； </t>
    </r>
    <phoneticPr fontId="2" type="noConversion"/>
  </si>
  <si>
    <t>花山片区（标段1）后续接管路灯报价清单</t>
    <phoneticPr fontId="2" type="noConversion"/>
  </si>
  <si>
    <t>单位</t>
    <phoneticPr fontId="5" type="noConversion"/>
  </si>
  <si>
    <t>数量</t>
    <phoneticPr fontId="5" type="noConversion"/>
  </si>
  <si>
    <t>单价</t>
    <phoneticPr fontId="5" type="noConversion"/>
  </si>
  <si>
    <t>合价（元）</t>
    <phoneticPr fontId="5" type="noConversion"/>
  </si>
  <si>
    <t>维护费限价合计（元）</t>
    <phoneticPr fontId="5" type="noConversion"/>
  </si>
  <si>
    <t>施工费限价合计（元）</t>
    <phoneticPr fontId="5" type="noConversion"/>
  </si>
  <si>
    <t>固定单价，项目竣工验收进入运维期之后，后续新移交接路灯管需加装单灯控（单灯控可按安装在灯头上或灯杆检修口，如安装在检修口，需在灯杆2米左右打孔安装天线），按固定单价据实结算</t>
    <phoneticPr fontId="2" type="noConversion"/>
  </si>
  <si>
    <t>个</t>
    <phoneticPr fontId="2" type="noConversion"/>
  </si>
  <si>
    <t>原有LED灯在灯头上加装单灯控制器</t>
    <phoneticPr fontId="2" type="noConversion"/>
  </si>
  <si>
    <t>原有LED灯在检修口加装单灯控制器</t>
    <phoneticPr fontId="2" type="noConversion"/>
  </si>
  <si>
    <t>需在灯杆2米左右位置打孔用于安装单灯控制器天线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</si>
</sst>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8" sqref="G8"/>
    </sheetView>
  </sheetViews>
  <sheetFormatPr defaultRowHeight="13.5" x14ac:dyDescent="0.15"/>
  <cols>
    <col min="1" max="1" width="5.5" style="1" customWidth="1"/>
    <col min="2" max="2" width="20.75" style="1" customWidth="1"/>
    <col min="3" max="3" width="6.5" style="1" customWidth="1"/>
    <col min="4" max="4" width="7" style="1" customWidth="1"/>
    <col min="5" max="5" width="6.5" style="1" customWidth="1"/>
    <col min="6" max="6" width="11.375" style="1" customWidth="1"/>
    <col min="7" max="7" width="39.125" style="1" customWidth="1"/>
    <col min="8" max="8" width="9" style="2"/>
    <col min="9" max="9" width="26" style="2" customWidth="1"/>
    <col min="10" max="16384" width="9" style="2"/>
  </cols>
  <sheetData>
    <row r="1" spans="1:7" ht="27.75" customHeight="1" x14ac:dyDescent="0.15">
      <c r="A1" s="19" t="s">
        <v>67</v>
      </c>
      <c r="B1" s="19"/>
      <c r="C1" s="19"/>
      <c r="D1" s="19"/>
      <c r="E1" s="19"/>
      <c r="F1" s="19"/>
      <c r="G1" s="19"/>
    </row>
    <row r="2" spans="1:7" ht="20.100000000000001" customHeight="1" x14ac:dyDescent="0.15">
      <c r="A2" s="8" t="s">
        <v>3</v>
      </c>
      <c r="B2" s="8" t="s">
        <v>1</v>
      </c>
      <c r="C2" s="8" t="s">
        <v>4</v>
      </c>
      <c r="D2" s="8" t="s">
        <v>5</v>
      </c>
      <c r="E2" s="8" t="s">
        <v>6</v>
      </c>
      <c r="F2" s="8" t="s">
        <v>8</v>
      </c>
      <c r="G2" s="8" t="s">
        <v>2</v>
      </c>
    </row>
    <row r="3" spans="1:7" ht="53.25" customHeight="1" x14ac:dyDescent="0.15">
      <c r="A3" s="7">
        <v>1</v>
      </c>
      <c r="B3" s="8" t="s">
        <v>42</v>
      </c>
      <c r="C3" s="8" t="s">
        <v>7</v>
      </c>
      <c r="D3" s="7">
        <f>4882-108-200</f>
        <v>4574</v>
      </c>
      <c r="E3" s="7"/>
      <c r="F3" s="7"/>
      <c r="G3" s="8" t="s">
        <v>43</v>
      </c>
    </row>
    <row r="4" spans="1:7" ht="33" customHeight="1" x14ac:dyDescent="0.15">
      <c r="A4" s="7">
        <v>2</v>
      </c>
      <c r="B4" s="8" t="s">
        <v>41</v>
      </c>
      <c r="C4" s="8" t="s">
        <v>10</v>
      </c>
      <c r="D4" s="7">
        <f>108+1862</f>
        <v>1970</v>
      </c>
      <c r="E4" s="7"/>
      <c r="F4" s="7"/>
      <c r="G4" s="8" t="s">
        <v>44</v>
      </c>
    </row>
    <row r="5" spans="1:7" ht="20.100000000000001" customHeight="1" x14ac:dyDescent="0.15">
      <c r="A5" s="7">
        <v>3</v>
      </c>
      <c r="B5" s="8" t="s">
        <v>46</v>
      </c>
      <c r="C5" s="8" t="s">
        <v>12</v>
      </c>
      <c r="D5" s="7">
        <v>2000</v>
      </c>
      <c r="E5" s="7"/>
      <c r="F5" s="7"/>
      <c r="G5" s="8" t="s">
        <v>49</v>
      </c>
    </row>
    <row r="6" spans="1:7" ht="34.5" customHeight="1" x14ac:dyDescent="0.15">
      <c r="A6" s="7">
        <v>4</v>
      </c>
      <c r="B6" s="8" t="s">
        <v>57</v>
      </c>
      <c r="C6" s="8" t="s">
        <v>58</v>
      </c>
      <c r="D6" s="7">
        <v>200</v>
      </c>
      <c r="E6" s="7"/>
      <c r="F6" s="7"/>
      <c r="G6" s="8"/>
    </row>
    <row r="7" spans="1:7" ht="34.5" customHeight="1" x14ac:dyDescent="0.15">
      <c r="A7" s="7">
        <v>5</v>
      </c>
      <c r="B7" s="8" t="s">
        <v>96</v>
      </c>
      <c r="C7" s="8" t="s">
        <v>95</v>
      </c>
      <c r="D7" s="7">
        <v>100</v>
      </c>
      <c r="E7" s="7"/>
      <c r="F7" s="7"/>
      <c r="G7" s="8"/>
    </row>
    <row r="8" spans="1:7" ht="34.5" customHeight="1" x14ac:dyDescent="0.15">
      <c r="A8" s="7">
        <v>6</v>
      </c>
      <c r="B8" s="8" t="s">
        <v>97</v>
      </c>
      <c r="C8" s="8" t="s">
        <v>95</v>
      </c>
      <c r="D8" s="7">
        <v>100</v>
      </c>
      <c r="E8" s="7"/>
      <c r="F8" s="7"/>
      <c r="G8" s="8" t="s">
        <v>98</v>
      </c>
    </row>
    <row r="9" spans="1:7" ht="20.100000000000001" customHeight="1" x14ac:dyDescent="0.15">
      <c r="A9" s="7">
        <v>7</v>
      </c>
      <c r="B9" s="8" t="s">
        <v>47</v>
      </c>
      <c r="C9" s="8" t="s">
        <v>9</v>
      </c>
      <c r="D9" s="7">
        <v>1</v>
      </c>
      <c r="E9" s="7"/>
      <c r="F9" s="7"/>
      <c r="G9" s="8" t="s">
        <v>48</v>
      </c>
    </row>
    <row r="10" spans="1:7" ht="18.75" customHeight="1" x14ac:dyDescent="0.15">
      <c r="A10" s="20" t="s">
        <v>93</v>
      </c>
      <c r="B10" s="20"/>
      <c r="C10" s="20"/>
      <c r="D10" s="20"/>
      <c r="E10" s="20"/>
      <c r="F10" s="12">
        <v>429450</v>
      </c>
      <c r="G10" s="16"/>
    </row>
    <row r="11" spans="1:7" ht="156.75" customHeight="1" x14ac:dyDescent="0.15">
      <c r="A11" s="17" t="s">
        <v>66</v>
      </c>
      <c r="B11" s="18"/>
      <c r="C11" s="18"/>
      <c r="D11" s="18"/>
      <c r="E11" s="18"/>
      <c r="F11" s="18"/>
      <c r="G11" s="18"/>
    </row>
  </sheetData>
  <mergeCells count="3">
    <mergeCell ref="A11:G11"/>
    <mergeCell ref="A1:G1"/>
    <mergeCell ref="A10:E1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8" sqref="G8"/>
    </sheetView>
  </sheetViews>
  <sheetFormatPr defaultRowHeight="13.5" x14ac:dyDescent="0.15"/>
  <cols>
    <col min="1" max="1" width="5.5" style="1" customWidth="1"/>
    <col min="2" max="2" width="20.75" style="1" customWidth="1"/>
    <col min="3" max="3" width="6.5" style="1" customWidth="1"/>
    <col min="4" max="4" width="7" style="1" customWidth="1"/>
    <col min="5" max="5" width="6.5" style="1" customWidth="1"/>
    <col min="6" max="6" width="11.375" style="1" customWidth="1"/>
    <col min="7" max="7" width="39.125" style="1" customWidth="1"/>
    <col min="8" max="8" width="9" style="2"/>
    <col min="9" max="9" width="26" style="2" customWidth="1"/>
    <col min="10" max="16384" width="9" style="2"/>
  </cols>
  <sheetData>
    <row r="1" spans="1:7" ht="27.75" customHeight="1" x14ac:dyDescent="0.15">
      <c r="A1" s="19" t="s">
        <v>68</v>
      </c>
      <c r="B1" s="19"/>
      <c r="C1" s="19"/>
      <c r="D1" s="19"/>
      <c r="E1" s="19"/>
      <c r="F1" s="19"/>
      <c r="G1" s="19"/>
    </row>
    <row r="2" spans="1:7" ht="20.100000000000001" customHeight="1" x14ac:dyDescent="0.15">
      <c r="A2" s="8" t="s">
        <v>3</v>
      </c>
      <c r="B2" s="8" t="s">
        <v>1</v>
      </c>
      <c r="C2" s="8" t="s">
        <v>4</v>
      </c>
      <c r="D2" s="8" t="s">
        <v>5</v>
      </c>
      <c r="E2" s="8" t="s">
        <v>6</v>
      </c>
      <c r="F2" s="8" t="s">
        <v>8</v>
      </c>
      <c r="G2" s="8" t="s">
        <v>2</v>
      </c>
    </row>
    <row r="3" spans="1:7" ht="53.25" customHeight="1" x14ac:dyDescent="0.15">
      <c r="A3" s="7">
        <v>1</v>
      </c>
      <c r="B3" s="8" t="s">
        <v>42</v>
      </c>
      <c r="C3" s="8" t="s">
        <v>7</v>
      </c>
      <c r="D3" s="7">
        <f>5749-D4-200</f>
        <v>5498</v>
      </c>
      <c r="E3" s="7"/>
      <c r="F3" s="7"/>
      <c r="G3" s="8" t="s">
        <v>43</v>
      </c>
    </row>
    <row r="4" spans="1:7" ht="33" customHeight="1" x14ac:dyDescent="0.15">
      <c r="A4" s="7">
        <v>2</v>
      </c>
      <c r="B4" s="8" t="s">
        <v>41</v>
      </c>
      <c r="C4" s="8" t="s">
        <v>10</v>
      </c>
      <c r="D4" s="7">
        <v>51</v>
      </c>
      <c r="E4" s="7"/>
      <c r="F4" s="7"/>
      <c r="G4" s="8" t="s">
        <v>44</v>
      </c>
    </row>
    <row r="5" spans="1:7" ht="20.100000000000001" customHeight="1" x14ac:dyDescent="0.15">
      <c r="A5" s="7">
        <v>3</v>
      </c>
      <c r="B5" s="8" t="s">
        <v>46</v>
      </c>
      <c r="C5" s="8" t="s">
        <v>12</v>
      </c>
      <c r="D5" s="7">
        <v>2000</v>
      </c>
      <c r="E5" s="7"/>
      <c r="F5" s="7"/>
      <c r="G5" s="8" t="s">
        <v>49</v>
      </c>
    </row>
    <row r="6" spans="1:7" ht="34.5" customHeight="1" x14ac:dyDescent="0.15">
      <c r="A6" s="7">
        <v>4</v>
      </c>
      <c r="B6" s="8" t="s">
        <v>57</v>
      </c>
      <c r="C6" s="8" t="s">
        <v>58</v>
      </c>
      <c r="D6" s="7">
        <v>200</v>
      </c>
      <c r="E6" s="7"/>
      <c r="F6" s="7"/>
      <c r="G6" s="8"/>
    </row>
    <row r="7" spans="1:7" ht="34.5" customHeight="1" x14ac:dyDescent="0.15">
      <c r="A7" s="7">
        <v>5</v>
      </c>
      <c r="B7" s="8" t="s">
        <v>96</v>
      </c>
      <c r="C7" s="8" t="s">
        <v>95</v>
      </c>
      <c r="D7" s="7">
        <v>100</v>
      </c>
      <c r="E7" s="7"/>
      <c r="F7" s="7"/>
      <c r="G7" s="8"/>
    </row>
    <row r="8" spans="1:7" ht="34.5" customHeight="1" x14ac:dyDescent="0.15">
      <c r="A8" s="7">
        <v>6</v>
      </c>
      <c r="B8" s="8" t="s">
        <v>97</v>
      </c>
      <c r="C8" s="8" t="s">
        <v>95</v>
      </c>
      <c r="D8" s="7">
        <v>100</v>
      </c>
      <c r="E8" s="7"/>
      <c r="F8" s="7"/>
      <c r="G8" s="8" t="s">
        <v>98</v>
      </c>
    </row>
    <row r="9" spans="1:7" ht="20.100000000000001" customHeight="1" x14ac:dyDescent="0.15">
      <c r="A9" s="7">
        <v>7</v>
      </c>
      <c r="B9" s="8" t="s">
        <v>47</v>
      </c>
      <c r="C9" s="8" t="s">
        <v>9</v>
      </c>
      <c r="D9" s="7">
        <v>1</v>
      </c>
      <c r="E9" s="7"/>
      <c r="F9" s="7"/>
      <c r="G9" s="8" t="s">
        <v>48</v>
      </c>
    </row>
    <row r="10" spans="1:7" ht="18.75" customHeight="1" x14ac:dyDescent="0.15">
      <c r="A10" s="20" t="s">
        <v>93</v>
      </c>
      <c r="B10" s="20"/>
      <c r="C10" s="20"/>
      <c r="D10" s="20"/>
      <c r="E10" s="20"/>
      <c r="F10" s="12">
        <v>460370</v>
      </c>
      <c r="G10" s="16"/>
    </row>
    <row r="11" spans="1:7" ht="156.75" customHeight="1" x14ac:dyDescent="0.15">
      <c r="A11" s="17" t="s">
        <v>71</v>
      </c>
      <c r="B11" s="18"/>
      <c r="C11" s="18"/>
      <c r="D11" s="18"/>
      <c r="E11" s="18"/>
      <c r="F11" s="18"/>
      <c r="G11" s="18"/>
    </row>
  </sheetData>
  <mergeCells count="3">
    <mergeCell ref="A1:G1"/>
    <mergeCell ref="A10:E10"/>
    <mergeCell ref="A11:G1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8" sqref="G8"/>
    </sheetView>
  </sheetViews>
  <sheetFormatPr defaultRowHeight="13.5" x14ac:dyDescent="0.15"/>
  <cols>
    <col min="1" max="1" width="5.5" style="1" customWidth="1"/>
    <col min="2" max="2" width="20.75" style="1" customWidth="1"/>
    <col min="3" max="3" width="6.5" style="1" customWidth="1"/>
    <col min="4" max="4" width="7" style="1" customWidth="1"/>
    <col min="5" max="5" width="6.5" style="1" customWidth="1"/>
    <col min="6" max="6" width="11.375" style="1" customWidth="1"/>
    <col min="7" max="7" width="39.125" style="1" customWidth="1"/>
    <col min="8" max="8" width="9" style="2"/>
    <col min="9" max="9" width="26" style="2" customWidth="1"/>
    <col min="10" max="16384" width="9" style="2"/>
  </cols>
  <sheetData>
    <row r="1" spans="1:7" ht="27.75" customHeight="1" x14ac:dyDescent="0.15">
      <c r="A1" s="19" t="s">
        <v>70</v>
      </c>
      <c r="B1" s="19"/>
      <c r="C1" s="19"/>
      <c r="D1" s="19"/>
      <c r="E1" s="19"/>
      <c r="F1" s="19"/>
      <c r="G1" s="19"/>
    </row>
    <row r="2" spans="1:7" ht="20.100000000000001" customHeight="1" x14ac:dyDescent="0.15">
      <c r="A2" s="8" t="s">
        <v>3</v>
      </c>
      <c r="B2" s="8" t="s">
        <v>1</v>
      </c>
      <c r="C2" s="8" t="s">
        <v>4</v>
      </c>
      <c r="D2" s="8" t="s">
        <v>5</v>
      </c>
      <c r="E2" s="8" t="s">
        <v>6</v>
      </c>
      <c r="F2" s="8" t="s">
        <v>8</v>
      </c>
      <c r="G2" s="8" t="s">
        <v>2</v>
      </c>
    </row>
    <row r="3" spans="1:7" ht="53.25" customHeight="1" x14ac:dyDescent="0.15">
      <c r="A3" s="7">
        <v>1</v>
      </c>
      <c r="B3" s="8" t="s">
        <v>42</v>
      </c>
      <c r="C3" s="8" t="s">
        <v>7</v>
      </c>
      <c r="D3" s="7">
        <f>5783-D4-200</f>
        <v>5259</v>
      </c>
      <c r="E3" s="7"/>
      <c r="F3" s="7"/>
      <c r="G3" s="8" t="s">
        <v>43</v>
      </c>
    </row>
    <row r="4" spans="1:7" ht="33" customHeight="1" x14ac:dyDescent="0.15">
      <c r="A4" s="7">
        <v>2</v>
      </c>
      <c r="B4" s="8" t="s">
        <v>41</v>
      </c>
      <c r="C4" s="8" t="s">
        <v>10</v>
      </c>
      <c r="D4" s="7">
        <v>324</v>
      </c>
      <c r="E4" s="7"/>
      <c r="F4" s="7"/>
      <c r="G4" s="8" t="s">
        <v>44</v>
      </c>
    </row>
    <row r="5" spans="1:7" ht="20.100000000000001" customHeight="1" x14ac:dyDescent="0.15">
      <c r="A5" s="7">
        <v>3</v>
      </c>
      <c r="B5" s="8" t="s">
        <v>46</v>
      </c>
      <c r="C5" s="8" t="s">
        <v>12</v>
      </c>
      <c r="D5" s="7">
        <v>2000</v>
      </c>
      <c r="E5" s="7"/>
      <c r="F5" s="7"/>
      <c r="G5" s="8" t="s">
        <v>49</v>
      </c>
    </row>
    <row r="6" spans="1:7" ht="34.5" customHeight="1" x14ac:dyDescent="0.15">
      <c r="A6" s="7">
        <v>4</v>
      </c>
      <c r="B6" s="8" t="s">
        <v>57</v>
      </c>
      <c r="C6" s="8" t="s">
        <v>58</v>
      </c>
      <c r="D6" s="7">
        <v>200</v>
      </c>
      <c r="E6" s="7"/>
      <c r="F6" s="7"/>
      <c r="G6" s="8"/>
    </row>
    <row r="7" spans="1:7" ht="34.5" customHeight="1" x14ac:dyDescent="0.15">
      <c r="A7" s="7">
        <v>5</v>
      </c>
      <c r="B7" s="8" t="s">
        <v>96</v>
      </c>
      <c r="C7" s="8" t="s">
        <v>95</v>
      </c>
      <c r="D7" s="7">
        <v>100</v>
      </c>
      <c r="E7" s="7"/>
      <c r="F7" s="7"/>
      <c r="G7" s="8"/>
    </row>
    <row r="8" spans="1:7" ht="34.5" customHeight="1" x14ac:dyDescent="0.15">
      <c r="A8" s="7">
        <v>6</v>
      </c>
      <c r="B8" s="8" t="s">
        <v>97</v>
      </c>
      <c r="C8" s="8" t="s">
        <v>95</v>
      </c>
      <c r="D8" s="7">
        <v>100</v>
      </c>
      <c r="E8" s="7"/>
      <c r="F8" s="7"/>
      <c r="G8" s="8" t="s">
        <v>98</v>
      </c>
    </row>
    <row r="9" spans="1:7" ht="20.100000000000001" customHeight="1" x14ac:dyDescent="0.15">
      <c r="A9" s="7">
        <v>7</v>
      </c>
      <c r="B9" s="8" t="s">
        <v>47</v>
      </c>
      <c r="C9" s="8" t="s">
        <v>9</v>
      </c>
      <c r="D9" s="7">
        <v>1</v>
      </c>
      <c r="E9" s="7"/>
      <c r="F9" s="7"/>
      <c r="G9" s="8" t="s">
        <v>48</v>
      </c>
    </row>
    <row r="10" spans="1:7" ht="18.75" customHeight="1" x14ac:dyDescent="0.15">
      <c r="A10" s="20" t="s">
        <v>93</v>
      </c>
      <c r="B10" s="20"/>
      <c r="C10" s="20"/>
      <c r="D10" s="20"/>
      <c r="E10" s="20"/>
      <c r="F10" s="12">
        <v>447905</v>
      </c>
      <c r="G10" s="16"/>
    </row>
    <row r="11" spans="1:7" ht="156.75" customHeight="1" x14ac:dyDescent="0.15">
      <c r="A11" s="17" t="s">
        <v>72</v>
      </c>
      <c r="B11" s="18"/>
      <c r="C11" s="18"/>
      <c r="D11" s="18"/>
      <c r="E11" s="18"/>
      <c r="F11" s="18"/>
      <c r="G11" s="18"/>
    </row>
  </sheetData>
  <mergeCells count="3">
    <mergeCell ref="A1:G1"/>
    <mergeCell ref="A10:E10"/>
    <mergeCell ref="A11:G1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8" sqref="G8"/>
    </sheetView>
  </sheetViews>
  <sheetFormatPr defaultRowHeight="13.5" x14ac:dyDescent="0.15"/>
  <cols>
    <col min="1" max="1" width="5.5" style="1" customWidth="1"/>
    <col min="2" max="2" width="20.75" style="1" customWidth="1"/>
    <col min="3" max="3" width="6.5" style="1" customWidth="1"/>
    <col min="4" max="4" width="7" style="1" customWidth="1"/>
    <col min="5" max="5" width="6.5" style="1" customWidth="1"/>
    <col min="6" max="6" width="11.375" style="1" customWidth="1"/>
    <col min="7" max="7" width="39.125" style="1" customWidth="1"/>
    <col min="8" max="8" width="9" style="2"/>
    <col min="9" max="9" width="26" style="2" customWidth="1"/>
    <col min="10" max="16384" width="9" style="2"/>
  </cols>
  <sheetData>
    <row r="1" spans="1:7" ht="27.75" customHeight="1" x14ac:dyDescent="0.15">
      <c r="A1" s="19" t="s">
        <v>63</v>
      </c>
      <c r="B1" s="19"/>
      <c r="C1" s="19"/>
      <c r="D1" s="19"/>
      <c r="E1" s="19"/>
      <c r="F1" s="19"/>
      <c r="G1" s="19"/>
    </row>
    <row r="2" spans="1:7" ht="20.100000000000001" customHeight="1" x14ac:dyDescent="0.15">
      <c r="A2" s="8" t="s">
        <v>3</v>
      </c>
      <c r="B2" s="8" t="s">
        <v>1</v>
      </c>
      <c r="C2" s="8" t="s">
        <v>4</v>
      </c>
      <c r="D2" s="8" t="s">
        <v>5</v>
      </c>
      <c r="E2" s="8" t="s">
        <v>6</v>
      </c>
      <c r="F2" s="8" t="s">
        <v>8</v>
      </c>
      <c r="G2" s="8" t="s">
        <v>2</v>
      </c>
    </row>
    <row r="3" spans="1:7" ht="53.25" customHeight="1" x14ac:dyDescent="0.15">
      <c r="A3" s="7">
        <v>1</v>
      </c>
      <c r="B3" s="8" t="s">
        <v>42</v>
      </c>
      <c r="C3" s="8" t="s">
        <v>7</v>
      </c>
      <c r="D3" s="7">
        <f>5691-D4-200</f>
        <v>4985</v>
      </c>
      <c r="E3" s="7"/>
      <c r="F3" s="7"/>
      <c r="G3" s="8" t="s">
        <v>43</v>
      </c>
    </row>
    <row r="4" spans="1:7" ht="33" customHeight="1" x14ac:dyDescent="0.15">
      <c r="A4" s="7">
        <v>2</v>
      </c>
      <c r="B4" s="8" t="s">
        <v>41</v>
      </c>
      <c r="C4" s="8" t="s">
        <v>10</v>
      </c>
      <c r="D4" s="7">
        <v>506</v>
      </c>
      <c r="E4" s="7"/>
      <c r="F4" s="7"/>
      <c r="G4" s="8" t="s">
        <v>44</v>
      </c>
    </row>
    <row r="5" spans="1:7" ht="20.100000000000001" customHeight="1" x14ac:dyDescent="0.15">
      <c r="A5" s="7">
        <v>3</v>
      </c>
      <c r="B5" s="8" t="s">
        <v>46</v>
      </c>
      <c r="C5" s="8" t="s">
        <v>12</v>
      </c>
      <c r="D5" s="7">
        <v>2000</v>
      </c>
      <c r="E5" s="7"/>
      <c r="F5" s="7"/>
      <c r="G5" s="8" t="s">
        <v>49</v>
      </c>
    </row>
    <row r="6" spans="1:7" ht="34.5" customHeight="1" x14ac:dyDescent="0.15">
      <c r="A6" s="7">
        <v>4</v>
      </c>
      <c r="B6" s="8" t="s">
        <v>57</v>
      </c>
      <c r="C6" s="8" t="s">
        <v>58</v>
      </c>
      <c r="D6" s="7">
        <v>200</v>
      </c>
      <c r="E6" s="7"/>
      <c r="F6" s="7"/>
      <c r="G6" s="8"/>
    </row>
    <row r="7" spans="1:7" ht="34.5" customHeight="1" x14ac:dyDescent="0.15">
      <c r="A7" s="7">
        <v>5</v>
      </c>
      <c r="B7" s="8" t="s">
        <v>96</v>
      </c>
      <c r="C7" s="8" t="s">
        <v>95</v>
      </c>
      <c r="D7" s="7">
        <v>100</v>
      </c>
      <c r="E7" s="7"/>
      <c r="F7" s="7"/>
      <c r="G7" s="8"/>
    </row>
    <row r="8" spans="1:7" ht="34.5" customHeight="1" x14ac:dyDescent="0.15">
      <c r="A8" s="7">
        <v>6</v>
      </c>
      <c r="B8" s="8" t="s">
        <v>97</v>
      </c>
      <c r="C8" s="8" t="s">
        <v>95</v>
      </c>
      <c r="D8" s="7">
        <v>100</v>
      </c>
      <c r="E8" s="7"/>
      <c r="F8" s="7"/>
      <c r="G8" s="8" t="s">
        <v>98</v>
      </c>
    </row>
    <row r="9" spans="1:7" ht="20.100000000000001" customHeight="1" x14ac:dyDescent="0.15">
      <c r="A9" s="7">
        <v>7</v>
      </c>
      <c r="B9" s="8" t="s">
        <v>47</v>
      </c>
      <c r="C9" s="8" t="s">
        <v>9</v>
      </c>
      <c r="D9" s="7">
        <v>1</v>
      </c>
      <c r="E9" s="7"/>
      <c r="F9" s="7"/>
      <c r="G9" s="8" t="s">
        <v>48</v>
      </c>
    </row>
    <row r="10" spans="1:7" ht="18.75" customHeight="1" x14ac:dyDescent="0.15">
      <c r="A10" s="20" t="s">
        <v>93</v>
      </c>
      <c r="B10" s="20"/>
      <c r="C10" s="20"/>
      <c r="D10" s="20"/>
      <c r="E10" s="20"/>
      <c r="F10" s="12">
        <v>430995</v>
      </c>
      <c r="G10" s="16"/>
    </row>
    <row r="11" spans="1:7" ht="156.75" customHeight="1" x14ac:dyDescent="0.15">
      <c r="A11" s="17" t="s">
        <v>73</v>
      </c>
      <c r="B11" s="18"/>
      <c r="C11" s="18"/>
      <c r="D11" s="18"/>
      <c r="E11" s="18"/>
      <c r="F11" s="18"/>
      <c r="G11" s="18"/>
    </row>
  </sheetData>
  <mergeCells count="3">
    <mergeCell ref="A10:E10"/>
    <mergeCell ref="A11:G11"/>
    <mergeCell ref="A1:G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3" sqref="D3:D4"/>
    </sheetView>
  </sheetViews>
  <sheetFormatPr defaultRowHeight="13.5" x14ac:dyDescent="0.15"/>
  <cols>
    <col min="1" max="1" width="5.5" style="1" customWidth="1"/>
    <col min="2" max="2" width="20.75" style="1" customWidth="1"/>
    <col min="3" max="3" width="6.5" style="1" customWidth="1"/>
    <col min="4" max="4" width="7" style="1" customWidth="1"/>
    <col min="5" max="5" width="6.5" style="1" customWidth="1"/>
    <col min="6" max="6" width="11.375" style="1" customWidth="1"/>
    <col min="7" max="7" width="40.5" style="1" customWidth="1"/>
    <col min="8" max="8" width="9" style="2"/>
    <col min="9" max="9" width="26" style="2" customWidth="1"/>
    <col min="10" max="16384" width="9" style="2"/>
  </cols>
  <sheetData>
    <row r="1" spans="1:7" ht="27.75" customHeight="1" x14ac:dyDescent="0.15">
      <c r="A1" s="19" t="s">
        <v>69</v>
      </c>
      <c r="B1" s="19"/>
      <c r="C1" s="19"/>
      <c r="D1" s="19"/>
      <c r="E1" s="19"/>
      <c r="F1" s="19"/>
      <c r="G1" s="19"/>
    </row>
    <row r="2" spans="1:7" ht="20.100000000000001" customHeight="1" x14ac:dyDescent="0.15">
      <c r="A2" s="8" t="s">
        <v>3</v>
      </c>
      <c r="B2" s="8" t="s">
        <v>1</v>
      </c>
      <c r="C2" s="8" t="s">
        <v>4</v>
      </c>
      <c r="D2" s="8" t="s">
        <v>5</v>
      </c>
      <c r="E2" s="8" t="s">
        <v>6</v>
      </c>
      <c r="F2" s="8" t="s">
        <v>8</v>
      </c>
      <c r="G2" s="8" t="s">
        <v>2</v>
      </c>
    </row>
    <row r="3" spans="1:7" ht="47.25" customHeight="1" x14ac:dyDescent="0.15">
      <c r="A3" s="7">
        <v>1</v>
      </c>
      <c r="B3" s="8" t="s">
        <v>64</v>
      </c>
      <c r="C3" s="8" t="s">
        <v>10</v>
      </c>
      <c r="D3" s="7">
        <f>5082-1862</f>
        <v>3220</v>
      </c>
      <c r="E3" s="7"/>
      <c r="F3" s="7"/>
      <c r="G3" s="8" t="s">
        <v>60</v>
      </c>
    </row>
    <row r="4" spans="1:7" ht="48" customHeight="1" x14ac:dyDescent="0.15">
      <c r="A4" s="7">
        <v>2</v>
      </c>
      <c r="B4" s="8" t="s">
        <v>11</v>
      </c>
      <c r="C4" s="8" t="s">
        <v>7</v>
      </c>
      <c r="D4" s="7">
        <v>2693</v>
      </c>
      <c r="E4" s="7"/>
      <c r="F4" s="7"/>
      <c r="G4" s="8" t="s">
        <v>45</v>
      </c>
    </row>
    <row r="5" spans="1:7" ht="20.100000000000001" customHeight="1" x14ac:dyDescent="0.15">
      <c r="A5" s="7">
        <v>3</v>
      </c>
      <c r="B5" s="8" t="s">
        <v>46</v>
      </c>
      <c r="C5" s="8" t="s">
        <v>12</v>
      </c>
      <c r="D5" s="7">
        <v>1000</v>
      </c>
      <c r="E5" s="7"/>
      <c r="F5" s="7"/>
      <c r="G5" s="8" t="s">
        <v>49</v>
      </c>
    </row>
    <row r="6" spans="1:7" ht="52.5" customHeight="1" x14ac:dyDescent="0.15">
      <c r="A6" s="7">
        <v>4</v>
      </c>
      <c r="B6" s="8" t="s">
        <v>61</v>
      </c>
      <c r="C6" s="8" t="s">
        <v>58</v>
      </c>
      <c r="D6" s="7">
        <v>336</v>
      </c>
      <c r="E6" s="7"/>
      <c r="F6" s="7"/>
      <c r="G6" s="8" t="s">
        <v>62</v>
      </c>
    </row>
    <row r="7" spans="1:7" ht="18.75" customHeight="1" x14ac:dyDescent="0.15">
      <c r="A7" s="20" t="s">
        <v>93</v>
      </c>
      <c r="B7" s="20"/>
      <c r="C7" s="20"/>
      <c r="D7" s="20"/>
      <c r="E7" s="20"/>
      <c r="F7" s="12">
        <v>423160</v>
      </c>
      <c r="G7" s="16"/>
    </row>
    <row r="8" spans="1:7" ht="131.25" customHeight="1" x14ac:dyDescent="0.15">
      <c r="A8" s="17" t="s">
        <v>65</v>
      </c>
      <c r="B8" s="17"/>
      <c r="C8" s="17"/>
      <c r="D8" s="17"/>
      <c r="E8" s="17"/>
      <c r="F8" s="17"/>
      <c r="G8" s="17"/>
    </row>
  </sheetData>
  <mergeCells count="3">
    <mergeCell ref="A1:G1"/>
    <mergeCell ref="A7:E7"/>
    <mergeCell ref="A8:G8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9" workbookViewId="0">
      <selection activeCell="G24" sqref="G24"/>
    </sheetView>
  </sheetViews>
  <sheetFormatPr defaultRowHeight="13.5" x14ac:dyDescent="0.15"/>
  <cols>
    <col min="1" max="1" width="5.5" style="1" customWidth="1"/>
    <col min="2" max="2" width="20.75" style="1" customWidth="1"/>
    <col min="3" max="3" width="6.5" style="1" customWidth="1"/>
    <col min="4" max="4" width="7" style="1" customWidth="1"/>
    <col min="5" max="5" width="6.5" style="1" customWidth="1"/>
    <col min="6" max="6" width="11.375" style="1" customWidth="1"/>
    <col min="7" max="7" width="39.125" style="1" customWidth="1"/>
    <col min="8" max="16384" width="9" style="2"/>
  </cols>
  <sheetData>
    <row r="1" spans="1:7" ht="43.5" customHeight="1" x14ac:dyDescent="0.15">
      <c r="A1" s="21" t="s">
        <v>74</v>
      </c>
      <c r="B1" s="21"/>
      <c r="C1" s="21"/>
      <c r="D1" s="21"/>
      <c r="E1" s="21"/>
      <c r="F1" s="21"/>
      <c r="G1" s="21"/>
    </row>
    <row r="2" spans="1:7" ht="20.100000000000001" customHeight="1" x14ac:dyDescent="0.15">
      <c r="A2" s="9" t="s">
        <v>16</v>
      </c>
      <c r="B2" s="9" t="s">
        <v>17</v>
      </c>
      <c r="C2" s="9" t="s">
        <v>88</v>
      </c>
      <c r="D2" s="9" t="s">
        <v>89</v>
      </c>
      <c r="E2" s="9" t="s">
        <v>90</v>
      </c>
      <c r="F2" s="9" t="s">
        <v>91</v>
      </c>
      <c r="G2" s="9"/>
    </row>
    <row r="3" spans="1:7" ht="40.5" x14ac:dyDescent="0.15">
      <c r="A3" s="4">
        <v>1</v>
      </c>
      <c r="B3" s="4" t="s">
        <v>22</v>
      </c>
      <c r="C3" s="4" t="s">
        <v>24</v>
      </c>
      <c r="D3" s="4">
        <v>3</v>
      </c>
      <c r="E3" s="4"/>
      <c r="F3" s="4"/>
      <c r="G3" s="6" t="s">
        <v>23</v>
      </c>
    </row>
    <row r="4" spans="1:7" ht="33" customHeight="1" x14ac:dyDescent="0.15">
      <c r="A4" s="4">
        <v>2</v>
      </c>
      <c r="B4" s="4" t="s">
        <v>21</v>
      </c>
      <c r="C4" s="4" t="s">
        <v>24</v>
      </c>
      <c r="D4" s="4">
        <v>1</v>
      </c>
      <c r="E4" s="4"/>
      <c r="F4" s="4"/>
      <c r="G4" s="6" t="s">
        <v>23</v>
      </c>
    </row>
    <row r="5" spans="1:7" ht="30" customHeight="1" x14ac:dyDescent="0.15">
      <c r="A5" s="4">
        <v>3</v>
      </c>
      <c r="B5" s="4" t="s">
        <v>50</v>
      </c>
      <c r="C5" s="4" t="s">
        <v>25</v>
      </c>
      <c r="D5" s="4">
        <f>15*12</f>
        <v>180</v>
      </c>
      <c r="E5" s="4"/>
      <c r="F5" s="4"/>
      <c r="G5" s="5" t="s">
        <v>26</v>
      </c>
    </row>
    <row r="6" spans="1:7" ht="30.75" customHeight="1" x14ac:dyDescent="0.15">
      <c r="A6" s="4">
        <v>4</v>
      </c>
      <c r="B6" s="4" t="s">
        <v>51</v>
      </c>
      <c r="C6" s="4" t="s">
        <v>24</v>
      </c>
      <c r="D6" s="4">
        <v>10</v>
      </c>
      <c r="E6" s="4"/>
      <c r="F6" s="4"/>
      <c r="G6" s="4" t="s">
        <v>27</v>
      </c>
    </row>
    <row r="7" spans="1:7" ht="20.100000000000001" customHeight="1" x14ac:dyDescent="0.15">
      <c r="A7" s="22" t="s">
        <v>33</v>
      </c>
      <c r="B7" s="22"/>
      <c r="C7" s="22"/>
      <c r="D7" s="22"/>
      <c r="E7" s="22"/>
      <c r="F7" s="4">
        <f>SUM(F3:F6)</f>
        <v>0</v>
      </c>
      <c r="G7" s="4"/>
    </row>
    <row r="8" spans="1:7" ht="20.100000000000001" customHeight="1" x14ac:dyDescent="0.15">
      <c r="A8" s="9" t="s">
        <v>18</v>
      </c>
      <c r="B8" s="9" t="s">
        <v>19</v>
      </c>
      <c r="C8" s="9" t="s">
        <v>88</v>
      </c>
      <c r="D8" s="9" t="s">
        <v>89</v>
      </c>
      <c r="E8" s="9" t="s">
        <v>90</v>
      </c>
      <c r="F8" s="9" t="s">
        <v>91</v>
      </c>
      <c r="G8" s="9"/>
    </row>
    <row r="9" spans="1:7" ht="33.75" customHeight="1" x14ac:dyDescent="0.15">
      <c r="A9" s="4">
        <v>1</v>
      </c>
      <c r="B9" s="4" t="s">
        <v>13</v>
      </c>
      <c r="C9" s="4" t="s">
        <v>28</v>
      </c>
      <c r="D9" s="3">
        <v>1</v>
      </c>
      <c r="E9" s="3"/>
      <c r="F9" s="4"/>
      <c r="G9" s="6" t="s">
        <v>38</v>
      </c>
    </row>
    <row r="10" spans="1:7" ht="20.100000000000001" customHeight="1" x14ac:dyDescent="0.15">
      <c r="A10" s="4">
        <v>2</v>
      </c>
      <c r="B10" s="4" t="s">
        <v>14</v>
      </c>
      <c r="C10" s="4" t="s">
        <v>28</v>
      </c>
      <c r="D10" s="4">
        <v>1</v>
      </c>
      <c r="E10" s="4"/>
      <c r="F10" s="4"/>
      <c r="G10" s="4" t="s">
        <v>15</v>
      </c>
    </row>
    <row r="11" spans="1:7" ht="28.5" customHeight="1" x14ac:dyDescent="0.15">
      <c r="A11" s="4">
        <v>3</v>
      </c>
      <c r="B11" s="4" t="s">
        <v>30</v>
      </c>
      <c r="C11" s="4" t="s">
        <v>29</v>
      </c>
      <c r="D11" s="4">
        <v>1</v>
      </c>
      <c r="E11" s="4"/>
      <c r="F11" s="4"/>
      <c r="G11" s="4" t="s">
        <v>59</v>
      </c>
    </row>
    <row r="12" spans="1:7" ht="20.100000000000001" customHeight="1" x14ac:dyDescent="0.15">
      <c r="A12" s="22" t="s">
        <v>33</v>
      </c>
      <c r="B12" s="22"/>
      <c r="C12" s="22"/>
      <c r="D12" s="22"/>
      <c r="E12" s="22"/>
      <c r="F12" s="4">
        <f>SUM(F9:F11)</f>
        <v>0</v>
      </c>
      <c r="G12" s="4"/>
    </row>
    <row r="13" spans="1:7" ht="20.100000000000001" customHeight="1" x14ac:dyDescent="0.15">
      <c r="A13" s="9" t="s">
        <v>34</v>
      </c>
      <c r="B13" s="9" t="s">
        <v>35</v>
      </c>
      <c r="C13" s="9" t="s">
        <v>88</v>
      </c>
      <c r="D13" s="9" t="s">
        <v>89</v>
      </c>
      <c r="E13" s="9" t="s">
        <v>90</v>
      </c>
      <c r="F13" s="9" t="s">
        <v>91</v>
      </c>
      <c r="G13" s="9"/>
    </row>
    <row r="14" spans="1:7" ht="44.25" customHeight="1" x14ac:dyDescent="0.15">
      <c r="A14" s="4">
        <v>1</v>
      </c>
      <c r="B14" s="4" t="s">
        <v>0</v>
      </c>
      <c r="C14" s="4" t="s">
        <v>52</v>
      </c>
      <c r="D14" s="4">
        <v>1</v>
      </c>
      <c r="E14" s="4"/>
      <c r="F14" s="4"/>
      <c r="G14" s="4" t="s">
        <v>20</v>
      </c>
    </row>
    <row r="15" spans="1:7" ht="44.25" customHeight="1" x14ac:dyDescent="0.15">
      <c r="A15" s="14">
        <v>2</v>
      </c>
      <c r="B15" s="14" t="s">
        <v>55</v>
      </c>
      <c r="C15" s="14" t="s">
        <v>52</v>
      </c>
      <c r="D15" s="14">
        <v>1</v>
      </c>
      <c r="E15" s="14"/>
      <c r="F15" s="14"/>
      <c r="G15" s="14" t="s">
        <v>56</v>
      </c>
    </row>
    <row r="16" spans="1:7" ht="20.100000000000001" customHeight="1" x14ac:dyDescent="0.15">
      <c r="A16" s="22" t="s">
        <v>33</v>
      </c>
      <c r="B16" s="22"/>
      <c r="C16" s="22"/>
      <c r="D16" s="22"/>
      <c r="E16" s="22"/>
      <c r="F16" s="14">
        <f>SUM(F13:F15)</f>
        <v>0</v>
      </c>
      <c r="G16" s="14"/>
    </row>
    <row r="17" spans="1:8" ht="20.100000000000001" customHeight="1" x14ac:dyDescent="0.15">
      <c r="A17" s="9" t="s">
        <v>36</v>
      </c>
      <c r="B17" s="9" t="s">
        <v>37</v>
      </c>
      <c r="C17" s="9" t="s">
        <v>88</v>
      </c>
      <c r="D17" s="9" t="s">
        <v>89</v>
      </c>
      <c r="E17" s="9" t="s">
        <v>90</v>
      </c>
      <c r="F17" s="9" t="s">
        <v>91</v>
      </c>
      <c r="G17" s="9"/>
    </row>
    <row r="18" spans="1:8" ht="20.100000000000001" customHeight="1" x14ac:dyDescent="0.15">
      <c r="A18" s="4">
        <v>1</v>
      </c>
      <c r="B18" s="6" t="s">
        <v>40</v>
      </c>
      <c r="C18" s="4" t="s">
        <v>52</v>
      </c>
      <c r="D18" s="4">
        <v>1</v>
      </c>
      <c r="E18" s="10">
        <f>(F7+F12+F16)*11%</f>
        <v>0</v>
      </c>
      <c r="F18" s="10">
        <f>E18*D18</f>
        <v>0</v>
      </c>
      <c r="G18" s="6" t="s">
        <v>39</v>
      </c>
    </row>
    <row r="19" spans="1:8" ht="20.100000000000001" customHeight="1" x14ac:dyDescent="0.15">
      <c r="A19" s="4">
        <v>2</v>
      </c>
      <c r="B19" s="4" t="s">
        <v>32</v>
      </c>
      <c r="C19" s="4" t="s">
        <v>52</v>
      </c>
      <c r="D19" s="4">
        <v>1</v>
      </c>
      <c r="E19" s="10">
        <f>(F7+F12+F18+F16)*3%</f>
        <v>0</v>
      </c>
      <c r="F19" s="10">
        <f t="shared" ref="F19" si="0">E19*D19</f>
        <v>0</v>
      </c>
      <c r="G19" s="11">
        <v>0.03</v>
      </c>
    </row>
    <row r="20" spans="1:8" ht="20.100000000000001" customHeight="1" x14ac:dyDescent="0.15">
      <c r="A20" s="22" t="s">
        <v>33</v>
      </c>
      <c r="B20" s="22"/>
      <c r="C20" s="22"/>
      <c r="D20" s="22"/>
      <c r="E20" s="22"/>
      <c r="F20" s="10">
        <f>SUM(F17:F19)</f>
        <v>0</v>
      </c>
      <c r="G20" s="4"/>
      <c r="H20" s="13"/>
    </row>
    <row r="21" spans="1:8" ht="33" customHeight="1" x14ac:dyDescent="0.15">
      <c r="A21" s="20" t="s">
        <v>92</v>
      </c>
      <c r="B21" s="20"/>
      <c r="C21" s="20"/>
      <c r="D21" s="20"/>
      <c r="E21" s="20"/>
      <c r="F21" s="12">
        <v>545811.42000000004</v>
      </c>
      <c r="G21" s="16" t="s">
        <v>75</v>
      </c>
    </row>
    <row r="22" spans="1:8" ht="21.75" customHeight="1" x14ac:dyDescent="0.15">
      <c r="A22" s="19" t="s">
        <v>54</v>
      </c>
      <c r="B22" s="19"/>
      <c r="C22" s="19"/>
      <c r="D22" s="19"/>
      <c r="E22" s="19"/>
      <c r="F22" s="19"/>
      <c r="G22" s="19"/>
    </row>
    <row r="23" spans="1:8" ht="30" customHeight="1" x14ac:dyDescent="0.15">
      <c r="A23" s="15">
        <v>1</v>
      </c>
      <c r="B23" s="8" t="s">
        <v>76</v>
      </c>
      <c r="C23" s="15" t="s">
        <v>77</v>
      </c>
      <c r="D23" s="15">
        <v>1</v>
      </c>
      <c r="E23" s="15">
        <v>60</v>
      </c>
      <c r="F23" s="15">
        <f t="shared" ref="F23:F25" si="1">E23*D23</f>
        <v>60</v>
      </c>
      <c r="G23" s="8" t="s">
        <v>78</v>
      </c>
    </row>
    <row r="24" spans="1:8" ht="73.5" customHeight="1" x14ac:dyDescent="0.15">
      <c r="A24" s="7">
        <v>2</v>
      </c>
      <c r="B24" s="8" t="s">
        <v>79</v>
      </c>
      <c r="C24" s="8" t="s">
        <v>80</v>
      </c>
      <c r="D24" s="15">
        <v>1</v>
      </c>
      <c r="E24" s="15">
        <v>60</v>
      </c>
      <c r="F24" s="15">
        <f t="shared" si="1"/>
        <v>60</v>
      </c>
      <c r="G24" s="8" t="s">
        <v>94</v>
      </c>
    </row>
    <row r="25" spans="1:8" ht="43.5" customHeight="1" x14ac:dyDescent="0.15">
      <c r="A25" s="7">
        <v>3</v>
      </c>
      <c r="B25" s="8" t="s">
        <v>81</v>
      </c>
      <c r="C25" s="8" t="s">
        <v>80</v>
      </c>
      <c r="D25" s="15">
        <v>1</v>
      </c>
      <c r="E25" s="15">
        <v>300</v>
      </c>
      <c r="F25" s="15">
        <f t="shared" si="1"/>
        <v>300</v>
      </c>
      <c r="G25" s="8" t="s">
        <v>82</v>
      </c>
    </row>
    <row r="26" spans="1:8" ht="160.5" customHeight="1" x14ac:dyDescent="0.15">
      <c r="A26" s="17" t="s">
        <v>83</v>
      </c>
      <c r="B26" s="17"/>
      <c r="C26" s="17"/>
      <c r="D26" s="17"/>
      <c r="E26" s="17"/>
      <c r="F26" s="17"/>
      <c r="G26" s="17"/>
    </row>
  </sheetData>
  <mergeCells count="8">
    <mergeCell ref="A1:G1"/>
    <mergeCell ref="A7:E7"/>
    <mergeCell ref="A16:E16"/>
    <mergeCell ref="A26:G26"/>
    <mergeCell ref="A22:G22"/>
    <mergeCell ref="A12:E12"/>
    <mergeCell ref="A20:E20"/>
    <mergeCell ref="A21:E21"/>
  </mergeCells>
  <phoneticPr fontId="2" type="noConversion"/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6" workbookViewId="0">
      <selection activeCell="G25" sqref="G25"/>
    </sheetView>
  </sheetViews>
  <sheetFormatPr defaultRowHeight="13.5" x14ac:dyDescent="0.15"/>
  <cols>
    <col min="1" max="1" width="5.5" style="1" customWidth="1"/>
    <col min="2" max="2" width="20.75" style="1" customWidth="1"/>
    <col min="3" max="3" width="6.5" style="1" customWidth="1"/>
    <col min="4" max="4" width="7" style="1" customWidth="1"/>
    <col min="5" max="5" width="6.5" style="1" customWidth="1"/>
    <col min="6" max="6" width="11.375" style="1" customWidth="1"/>
    <col min="7" max="7" width="39.125" style="1" customWidth="1"/>
    <col min="8" max="16384" width="9" style="2"/>
  </cols>
  <sheetData>
    <row r="1" spans="1:7" ht="52.5" customHeight="1" x14ac:dyDescent="0.15">
      <c r="A1" s="21" t="s">
        <v>85</v>
      </c>
      <c r="B1" s="21"/>
      <c r="C1" s="21"/>
      <c r="D1" s="21"/>
      <c r="E1" s="21"/>
      <c r="F1" s="21"/>
      <c r="G1" s="21"/>
    </row>
    <row r="2" spans="1:7" ht="20.100000000000001" customHeight="1" x14ac:dyDescent="0.15">
      <c r="A2" s="9" t="s">
        <v>16</v>
      </c>
      <c r="B2" s="9" t="s">
        <v>17</v>
      </c>
      <c r="C2" s="9" t="s">
        <v>88</v>
      </c>
      <c r="D2" s="9" t="s">
        <v>89</v>
      </c>
      <c r="E2" s="9" t="s">
        <v>90</v>
      </c>
      <c r="F2" s="9" t="s">
        <v>91</v>
      </c>
      <c r="G2" s="9"/>
    </row>
    <row r="3" spans="1:7" ht="40.5" x14ac:dyDescent="0.15">
      <c r="A3" s="4">
        <v>1</v>
      </c>
      <c r="B3" s="4" t="s">
        <v>22</v>
      </c>
      <c r="C3" s="4" t="s">
        <v>24</v>
      </c>
      <c r="D3" s="4">
        <v>3</v>
      </c>
      <c r="E3" s="4"/>
      <c r="F3" s="4"/>
      <c r="G3" s="6" t="s">
        <v>23</v>
      </c>
    </row>
    <row r="4" spans="1:7" ht="33" customHeight="1" x14ac:dyDescent="0.15">
      <c r="A4" s="4">
        <v>2</v>
      </c>
      <c r="B4" s="4" t="s">
        <v>21</v>
      </c>
      <c r="C4" s="4" t="s">
        <v>24</v>
      </c>
      <c r="D4" s="4">
        <v>1</v>
      </c>
      <c r="E4" s="4"/>
      <c r="F4" s="4"/>
      <c r="G4" s="6" t="s">
        <v>23</v>
      </c>
    </row>
    <row r="5" spans="1:7" ht="30" customHeight="1" x14ac:dyDescent="0.15">
      <c r="A5" s="4">
        <v>3</v>
      </c>
      <c r="B5" s="4" t="s">
        <v>50</v>
      </c>
      <c r="C5" s="4" t="s">
        <v>25</v>
      </c>
      <c r="D5" s="4">
        <f>15*12</f>
        <v>180</v>
      </c>
      <c r="E5" s="4"/>
      <c r="F5" s="4"/>
      <c r="G5" s="5" t="s">
        <v>26</v>
      </c>
    </row>
    <row r="6" spans="1:7" ht="30.75" customHeight="1" x14ac:dyDescent="0.15">
      <c r="A6" s="4">
        <v>4</v>
      </c>
      <c r="B6" s="4" t="s">
        <v>51</v>
      </c>
      <c r="C6" s="4" t="s">
        <v>24</v>
      </c>
      <c r="D6" s="4">
        <v>10</v>
      </c>
      <c r="E6" s="4"/>
      <c r="F6" s="4"/>
      <c r="G6" s="4" t="s">
        <v>27</v>
      </c>
    </row>
    <row r="7" spans="1:7" ht="20.100000000000001" customHeight="1" x14ac:dyDescent="0.15">
      <c r="A7" s="22" t="s">
        <v>33</v>
      </c>
      <c r="B7" s="22"/>
      <c r="C7" s="22"/>
      <c r="D7" s="22"/>
      <c r="E7" s="22"/>
      <c r="F7" s="4">
        <f>SUM(F3:F6)</f>
        <v>0</v>
      </c>
      <c r="G7" s="4"/>
    </row>
    <row r="8" spans="1:7" ht="20.100000000000001" customHeight="1" x14ac:dyDescent="0.15">
      <c r="A8" s="9" t="s">
        <v>18</v>
      </c>
      <c r="B8" s="9" t="s">
        <v>19</v>
      </c>
      <c r="C8" s="9" t="s">
        <v>88</v>
      </c>
      <c r="D8" s="9" t="s">
        <v>89</v>
      </c>
      <c r="E8" s="9" t="s">
        <v>90</v>
      </c>
      <c r="F8" s="9" t="s">
        <v>91</v>
      </c>
      <c r="G8" s="9"/>
    </row>
    <row r="9" spans="1:7" ht="33.75" customHeight="1" x14ac:dyDescent="0.15">
      <c r="A9" s="4">
        <v>1</v>
      </c>
      <c r="B9" s="4" t="s">
        <v>13</v>
      </c>
      <c r="C9" s="4" t="s">
        <v>28</v>
      </c>
      <c r="D9" s="3">
        <v>1</v>
      </c>
      <c r="E9" s="3"/>
      <c r="F9" s="4"/>
      <c r="G9" s="6" t="s">
        <v>38</v>
      </c>
    </row>
    <row r="10" spans="1:7" ht="20.100000000000001" customHeight="1" x14ac:dyDescent="0.15">
      <c r="A10" s="4">
        <v>2</v>
      </c>
      <c r="B10" s="4" t="s">
        <v>14</v>
      </c>
      <c r="C10" s="4" t="s">
        <v>28</v>
      </c>
      <c r="D10" s="4">
        <v>1</v>
      </c>
      <c r="E10" s="4"/>
      <c r="F10" s="4"/>
      <c r="G10" s="4" t="s">
        <v>15</v>
      </c>
    </row>
    <row r="11" spans="1:7" ht="28.5" customHeight="1" x14ac:dyDescent="0.15">
      <c r="A11" s="4">
        <v>3</v>
      </c>
      <c r="B11" s="4" t="s">
        <v>30</v>
      </c>
      <c r="C11" s="4" t="s">
        <v>29</v>
      </c>
      <c r="D11" s="4">
        <v>1</v>
      </c>
      <c r="E11" s="4"/>
      <c r="F11" s="4"/>
      <c r="G11" s="4" t="s">
        <v>31</v>
      </c>
    </row>
    <row r="12" spans="1:7" ht="20.100000000000001" customHeight="1" x14ac:dyDescent="0.15">
      <c r="A12" s="22" t="s">
        <v>33</v>
      </c>
      <c r="B12" s="22"/>
      <c r="C12" s="22"/>
      <c r="D12" s="22"/>
      <c r="E12" s="22"/>
      <c r="F12" s="4">
        <f>SUM(F9:F11)</f>
        <v>0</v>
      </c>
      <c r="G12" s="4"/>
    </row>
    <row r="13" spans="1:7" ht="20.100000000000001" customHeight="1" x14ac:dyDescent="0.15">
      <c r="A13" s="9" t="s">
        <v>34</v>
      </c>
      <c r="B13" s="9" t="s">
        <v>35</v>
      </c>
      <c r="C13" s="9" t="s">
        <v>88</v>
      </c>
      <c r="D13" s="9" t="s">
        <v>89</v>
      </c>
      <c r="E13" s="9" t="s">
        <v>90</v>
      </c>
      <c r="F13" s="9" t="s">
        <v>91</v>
      </c>
      <c r="G13" s="9"/>
    </row>
    <row r="14" spans="1:7" ht="44.25" customHeight="1" x14ac:dyDescent="0.15">
      <c r="A14" s="4">
        <v>1</v>
      </c>
      <c r="B14" s="4" t="s">
        <v>0</v>
      </c>
      <c r="C14" s="4" t="s">
        <v>52</v>
      </c>
      <c r="D14" s="4">
        <v>1</v>
      </c>
      <c r="E14" s="4"/>
      <c r="F14" s="4"/>
      <c r="G14" s="4" t="s">
        <v>20</v>
      </c>
    </row>
    <row r="15" spans="1:7" ht="44.25" customHeight="1" x14ac:dyDescent="0.15">
      <c r="A15" s="15">
        <v>2</v>
      </c>
      <c r="B15" s="15" t="s">
        <v>55</v>
      </c>
      <c r="C15" s="15" t="s">
        <v>52</v>
      </c>
      <c r="D15" s="15">
        <v>1</v>
      </c>
      <c r="E15" s="15"/>
      <c r="F15" s="15"/>
      <c r="G15" s="15" t="s">
        <v>56</v>
      </c>
    </row>
    <row r="16" spans="1:7" ht="20.100000000000001" customHeight="1" x14ac:dyDescent="0.15">
      <c r="A16" s="22" t="s">
        <v>33</v>
      </c>
      <c r="B16" s="22"/>
      <c r="C16" s="22"/>
      <c r="D16" s="22"/>
      <c r="E16" s="22"/>
      <c r="F16" s="15">
        <f>SUM(F13:F15)</f>
        <v>0</v>
      </c>
      <c r="G16" s="15"/>
    </row>
    <row r="17" spans="1:7" ht="20.100000000000001" customHeight="1" x14ac:dyDescent="0.15">
      <c r="A17" s="9" t="s">
        <v>36</v>
      </c>
      <c r="B17" s="9" t="s">
        <v>37</v>
      </c>
      <c r="C17" s="9" t="s">
        <v>88</v>
      </c>
      <c r="D17" s="9" t="s">
        <v>89</v>
      </c>
      <c r="E17" s="9" t="s">
        <v>90</v>
      </c>
      <c r="F17" s="9" t="s">
        <v>91</v>
      </c>
      <c r="G17" s="9"/>
    </row>
    <row r="18" spans="1:7" ht="20.100000000000001" customHeight="1" x14ac:dyDescent="0.15">
      <c r="A18" s="15">
        <v>1</v>
      </c>
      <c r="B18" s="8" t="s">
        <v>40</v>
      </c>
      <c r="C18" s="15" t="s">
        <v>52</v>
      </c>
      <c r="D18" s="15">
        <v>1</v>
      </c>
      <c r="E18" s="10">
        <f>(F7+F12+F16)*11%</f>
        <v>0</v>
      </c>
      <c r="F18" s="10">
        <f>E18*D18</f>
        <v>0</v>
      </c>
      <c r="G18" s="8" t="s">
        <v>39</v>
      </c>
    </row>
    <row r="19" spans="1:7" ht="20.100000000000001" customHeight="1" x14ac:dyDescent="0.15">
      <c r="A19" s="15">
        <v>2</v>
      </c>
      <c r="B19" s="15" t="s">
        <v>32</v>
      </c>
      <c r="C19" s="15" t="s">
        <v>52</v>
      </c>
      <c r="D19" s="15">
        <v>1</v>
      </c>
      <c r="E19" s="10">
        <f>(F7+F12+F18+F16)*3%</f>
        <v>0</v>
      </c>
      <c r="F19" s="10">
        <f t="shared" ref="F19" si="0">E19*D19</f>
        <v>0</v>
      </c>
      <c r="G19" s="11">
        <v>0.03</v>
      </c>
    </row>
    <row r="20" spans="1:7" ht="20.100000000000001" customHeight="1" x14ac:dyDescent="0.15">
      <c r="A20" s="22" t="s">
        <v>33</v>
      </c>
      <c r="B20" s="22"/>
      <c r="C20" s="22"/>
      <c r="D20" s="22"/>
      <c r="E20" s="22"/>
      <c r="F20" s="10">
        <f>SUM(F17:F19)</f>
        <v>0</v>
      </c>
      <c r="G20" s="15"/>
    </row>
    <row r="21" spans="1:7" ht="33" customHeight="1" x14ac:dyDescent="0.15">
      <c r="A21" s="20" t="s">
        <v>92</v>
      </c>
      <c r="B21" s="20"/>
      <c r="C21" s="20"/>
      <c r="D21" s="20"/>
      <c r="E21" s="20"/>
      <c r="F21" s="12">
        <v>545811.42000000004</v>
      </c>
      <c r="G21" s="16" t="s">
        <v>75</v>
      </c>
    </row>
    <row r="22" spans="1:7" ht="19.5" customHeight="1" x14ac:dyDescent="0.15">
      <c r="A22" s="23" t="s">
        <v>84</v>
      </c>
      <c r="B22" s="23"/>
      <c r="C22" s="23"/>
      <c r="D22" s="23"/>
      <c r="E22" s="23"/>
      <c r="F22" s="23"/>
      <c r="G22" s="23"/>
    </row>
    <row r="23" spans="1:7" ht="30" customHeight="1" x14ac:dyDescent="0.15">
      <c r="A23" s="15">
        <v>1</v>
      </c>
      <c r="B23" s="8" t="s">
        <v>76</v>
      </c>
      <c r="C23" s="15" t="s">
        <v>77</v>
      </c>
      <c r="D23" s="15">
        <v>1</v>
      </c>
      <c r="E23" s="15">
        <v>60</v>
      </c>
      <c r="F23" s="15">
        <f t="shared" ref="F23:F25" si="1">E23*D23</f>
        <v>60</v>
      </c>
      <c r="G23" s="8" t="s">
        <v>78</v>
      </c>
    </row>
    <row r="24" spans="1:7" ht="71.25" customHeight="1" x14ac:dyDescent="0.15">
      <c r="A24" s="7">
        <v>2</v>
      </c>
      <c r="B24" s="8" t="s">
        <v>79</v>
      </c>
      <c r="C24" s="8" t="s">
        <v>80</v>
      </c>
      <c r="D24" s="15">
        <v>1</v>
      </c>
      <c r="E24" s="15">
        <v>60</v>
      </c>
      <c r="F24" s="15">
        <f t="shared" si="1"/>
        <v>60</v>
      </c>
      <c r="G24" s="8" t="s">
        <v>94</v>
      </c>
    </row>
    <row r="25" spans="1:7" ht="43.5" customHeight="1" x14ac:dyDescent="0.15">
      <c r="A25" s="7">
        <v>3</v>
      </c>
      <c r="B25" s="8" t="s">
        <v>81</v>
      </c>
      <c r="C25" s="8" t="s">
        <v>80</v>
      </c>
      <c r="D25" s="15">
        <v>1</v>
      </c>
      <c r="E25" s="15">
        <v>300</v>
      </c>
      <c r="F25" s="15">
        <f t="shared" si="1"/>
        <v>300</v>
      </c>
      <c r="G25" s="8" t="s">
        <v>82</v>
      </c>
    </row>
    <row r="26" spans="1:7" ht="160.5" customHeight="1" x14ac:dyDescent="0.15">
      <c r="A26" s="17" t="s">
        <v>86</v>
      </c>
      <c r="B26" s="17"/>
      <c r="C26" s="17"/>
      <c r="D26" s="17"/>
      <c r="E26" s="17"/>
      <c r="F26" s="17"/>
      <c r="G26" s="17"/>
    </row>
  </sheetData>
  <mergeCells count="8">
    <mergeCell ref="A1:G1"/>
    <mergeCell ref="A7:E7"/>
    <mergeCell ref="A12:E12"/>
    <mergeCell ref="A26:G26"/>
    <mergeCell ref="A16:E16"/>
    <mergeCell ref="A20:E20"/>
    <mergeCell ref="A21:E21"/>
    <mergeCell ref="A22:G22"/>
  </mergeCells>
  <phoneticPr fontId="2" type="noConversion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22" workbookViewId="0">
      <selection activeCell="A26" sqref="A26:G26"/>
    </sheetView>
  </sheetViews>
  <sheetFormatPr defaultRowHeight="13.5" x14ac:dyDescent="0.15"/>
  <cols>
    <col min="1" max="1" width="5.5" style="1" customWidth="1"/>
    <col min="2" max="2" width="20.75" style="1" customWidth="1"/>
    <col min="3" max="3" width="6.5" style="1" customWidth="1"/>
    <col min="4" max="4" width="7" style="1" customWidth="1"/>
    <col min="5" max="5" width="6.5" style="1" customWidth="1"/>
    <col min="6" max="6" width="11.375" style="1" customWidth="1"/>
    <col min="7" max="7" width="39.125" style="1" customWidth="1"/>
    <col min="8" max="8" width="12.75" style="2" bestFit="1" customWidth="1"/>
    <col min="9" max="16384" width="9" style="2"/>
  </cols>
  <sheetData>
    <row r="1" spans="1:7" ht="40.5" customHeight="1" x14ac:dyDescent="0.15">
      <c r="A1" s="24" t="s">
        <v>53</v>
      </c>
      <c r="B1" s="24"/>
      <c r="C1" s="24"/>
      <c r="D1" s="24"/>
      <c r="E1" s="24"/>
      <c r="F1" s="24"/>
      <c r="G1" s="24"/>
    </row>
    <row r="2" spans="1:7" ht="20.100000000000001" customHeight="1" x14ac:dyDescent="0.15">
      <c r="A2" s="9" t="s">
        <v>16</v>
      </c>
      <c r="B2" s="9" t="s">
        <v>17</v>
      </c>
      <c r="C2" s="9" t="s">
        <v>88</v>
      </c>
      <c r="D2" s="9" t="s">
        <v>89</v>
      </c>
      <c r="E2" s="9" t="s">
        <v>90</v>
      </c>
      <c r="F2" s="9" t="s">
        <v>91</v>
      </c>
      <c r="G2" s="9"/>
    </row>
    <row r="3" spans="1:7" ht="40.5" x14ac:dyDescent="0.15">
      <c r="A3" s="4">
        <v>1</v>
      </c>
      <c r="B3" s="4" t="s">
        <v>22</v>
      </c>
      <c r="C3" s="4" t="s">
        <v>24</v>
      </c>
      <c r="D3" s="4">
        <v>3</v>
      </c>
      <c r="E3" s="4"/>
      <c r="F3" s="4"/>
      <c r="G3" s="6" t="s">
        <v>23</v>
      </c>
    </row>
    <row r="4" spans="1:7" ht="33" customHeight="1" x14ac:dyDescent="0.15">
      <c r="A4" s="4">
        <v>2</v>
      </c>
      <c r="B4" s="4" t="s">
        <v>21</v>
      </c>
      <c r="C4" s="4" t="s">
        <v>24</v>
      </c>
      <c r="D4" s="4">
        <v>1</v>
      </c>
      <c r="E4" s="4"/>
      <c r="F4" s="4"/>
      <c r="G4" s="6" t="s">
        <v>23</v>
      </c>
    </row>
    <row r="5" spans="1:7" ht="30" customHeight="1" x14ac:dyDescent="0.15">
      <c r="A5" s="4">
        <v>3</v>
      </c>
      <c r="B5" s="4" t="s">
        <v>50</v>
      </c>
      <c r="C5" s="4" t="s">
        <v>25</v>
      </c>
      <c r="D5" s="4">
        <f>15*12</f>
        <v>180</v>
      </c>
      <c r="E5" s="4"/>
      <c r="F5" s="4"/>
      <c r="G5" s="5" t="s">
        <v>26</v>
      </c>
    </row>
    <row r="6" spans="1:7" ht="30.75" customHeight="1" x14ac:dyDescent="0.15">
      <c r="A6" s="4">
        <v>4</v>
      </c>
      <c r="B6" s="4" t="s">
        <v>51</v>
      </c>
      <c r="C6" s="4" t="s">
        <v>24</v>
      </c>
      <c r="D6" s="4">
        <v>10</v>
      </c>
      <c r="E6" s="4"/>
      <c r="F6" s="4"/>
      <c r="G6" s="4" t="s">
        <v>27</v>
      </c>
    </row>
    <row r="7" spans="1:7" ht="20.100000000000001" customHeight="1" x14ac:dyDescent="0.15">
      <c r="A7" s="22" t="s">
        <v>33</v>
      </c>
      <c r="B7" s="22"/>
      <c r="C7" s="22"/>
      <c r="D7" s="22"/>
      <c r="E7" s="22"/>
      <c r="F7" s="4">
        <f>SUM(F3:F6)</f>
        <v>0</v>
      </c>
      <c r="G7" s="4"/>
    </row>
    <row r="8" spans="1:7" ht="20.100000000000001" customHeight="1" x14ac:dyDescent="0.15">
      <c r="A8" s="9" t="s">
        <v>18</v>
      </c>
      <c r="B8" s="9" t="s">
        <v>19</v>
      </c>
      <c r="C8" s="9" t="s">
        <v>88</v>
      </c>
      <c r="D8" s="9" t="s">
        <v>89</v>
      </c>
      <c r="E8" s="9" t="s">
        <v>90</v>
      </c>
      <c r="F8" s="9" t="s">
        <v>91</v>
      </c>
      <c r="G8" s="9"/>
    </row>
    <row r="9" spans="1:7" ht="33.75" customHeight="1" x14ac:dyDescent="0.15">
      <c r="A9" s="4">
        <v>1</v>
      </c>
      <c r="B9" s="4" t="s">
        <v>13</v>
      </c>
      <c r="C9" s="4" t="s">
        <v>28</v>
      </c>
      <c r="D9" s="3">
        <v>1</v>
      </c>
      <c r="E9" s="3"/>
      <c r="F9" s="4"/>
      <c r="G9" s="6" t="s">
        <v>38</v>
      </c>
    </row>
    <row r="10" spans="1:7" ht="20.100000000000001" customHeight="1" x14ac:dyDescent="0.15">
      <c r="A10" s="4">
        <v>2</v>
      </c>
      <c r="B10" s="4" t="s">
        <v>14</v>
      </c>
      <c r="C10" s="4" t="s">
        <v>28</v>
      </c>
      <c r="D10" s="4">
        <v>1</v>
      </c>
      <c r="E10" s="4"/>
      <c r="F10" s="4"/>
      <c r="G10" s="4" t="s">
        <v>15</v>
      </c>
    </row>
    <row r="11" spans="1:7" ht="28.5" customHeight="1" x14ac:dyDescent="0.15">
      <c r="A11" s="4">
        <v>3</v>
      </c>
      <c r="B11" s="4" t="s">
        <v>30</v>
      </c>
      <c r="C11" s="4" t="s">
        <v>29</v>
      </c>
      <c r="D11" s="4">
        <v>1</v>
      </c>
      <c r="E11" s="4"/>
      <c r="F11" s="4"/>
      <c r="G11" s="4" t="s">
        <v>31</v>
      </c>
    </row>
    <row r="12" spans="1:7" ht="20.100000000000001" customHeight="1" x14ac:dyDescent="0.15">
      <c r="A12" s="22" t="s">
        <v>33</v>
      </c>
      <c r="B12" s="22"/>
      <c r="C12" s="22"/>
      <c r="D12" s="22"/>
      <c r="E12" s="22"/>
      <c r="F12" s="4">
        <f>SUM(F9:F11)</f>
        <v>0</v>
      </c>
      <c r="G12" s="4"/>
    </row>
    <row r="13" spans="1:7" ht="20.100000000000001" customHeight="1" x14ac:dyDescent="0.15">
      <c r="A13" s="9" t="s">
        <v>34</v>
      </c>
      <c r="B13" s="9" t="s">
        <v>35</v>
      </c>
      <c r="C13" s="9" t="s">
        <v>88</v>
      </c>
      <c r="D13" s="9" t="s">
        <v>89</v>
      </c>
      <c r="E13" s="9" t="s">
        <v>90</v>
      </c>
      <c r="F13" s="9" t="s">
        <v>91</v>
      </c>
      <c r="G13" s="9"/>
    </row>
    <row r="14" spans="1:7" ht="44.25" customHeight="1" x14ac:dyDescent="0.15">
      <c r="A14" s="4">
        <v>1</v>
      </c>
      <c r="B14" s="4" t="s">
        <v>0</v>
      </c>
      <c r="C14" s="4" t="s">
        <v>52</v>
      </c>
      <c r="D14" s="4">
        <v>1</v>
      </c>
      <c r="E14" s="4"/>
      <c r="F14" s="4"/>
      <c r="G14" s="4" t="s">
        <v>20</v>
      </c>
    </row>
    <row r="15" spans="1:7" ht="44.25" customHeight="1" x14ac:dyDescent="0.15">
      <c r="A15" s="15">
        <v>2</v>
      </c>
      <c r="B15" s="15" t="s">
        <v>55</v>
      </c>
      <c r="C15" s="15" t="s">
        <v>52</v>
      </c>
      <c r="D15" s="15">
        <v>1</v>
      </c>
      <c r="E15" s="15"/>
      <c r="F15" s="15"/>
      <c r="G15" s="15" t="s">
        <v>56</v>
      </c>
    </row>
    <row r="16" spans="1:7" ht="20.100000000000001" customHeight="1" x14ac:dyDescent="0.15">
      <c r="A16" s="22" t="s">
        <v>33</v>
      </c>
      <c r="B16" s="22"/>
      <c r="C16" s="22"/>
      <c r="D16" s="22"/>
      <c r="E16" s="22"/>
      <c r="F16" s="15">
        <f>SUM(F13:F15)</f>
        <v>0</v>
      </c>
      <c r="G16" s="15"/>
    </row>
    <row r="17" spans="1:8" ht="20.100000000000001" customHeight="1" x14ac:dyDescent="0.15">
      <c r="A17" s="9" t="s">
        <v>36</v>
      </c>
      <c r="B17" s="9" t="s">
        <v>37</v>
      </c>
      <c r="C17" s="9" t="s">
        <v>88</v>
      </c>
      <c r="D17" s="9" t="s">
        <v>89</v>
      </c>
      <c r="E17" s="9" t="s">
        <v>90</v>
      </c>
      <c r="F17" s="9" t="s">
        <v>91</v>
      </c>
      <c r="G17" s="9"/>
    </row>
    <row r="18" spans="1:8" ht="20.100000000000001" customHeight="1" x14ac:dyDescent="0.15">
      <c r="A18" s="15">
        <v>1</v>
      </c>
      <c r="B18" s="8" t="s">
        <v>40</v>
      </c>
      <c r="C18" s="15" t="s">
        <v>52</v>
      </c>
      <c r="D18" s="15">
        <v>1</v>
      </c>
      <c r="E18" s="10">
        <f>(F7+F12+F16)*11%</f>
        <v>0</v>
      </c>
      <c r="F18" s="10">
        <f>E18*D18</f>
        <v>0</v>
      </c>
      <c r="G18" s="8" t="s">
        <v>39</v>
      </c>
    </row>
    <row r="19" spans="1:8" ht="20.100000000000001" customHeight="1" x14ac:dyDescent="0.15">
      <c r="A19" s="15">
        <v>2</v>
      </c>
      <c r="B19" s="15" t="s">
        <v>32</v>
      </c>
      <c r="C19" s="15" t="s">
        <v>52</v>
      </c>
      <c r="D19" s="15">
        <v>1</v>
      </c>
      <c r="E19" s="10">
        <f>(F7+F12+F18+F16)*3%</f>
        <v>0</v>
      </c>
      <c r="F19" s="10">
        <f t="shared" ref="F19" si="0">E19*D19</f>
        <v>0</v>
      </c>
      <c r="G19" s="11">
        <v>0.03</v>
      </c>
    </row>
    <row r="20" spans="1:8" ht="20.100000000000001" customHeight="1" x14ac:dyDescent="0.15">
      <c r="A20" s="22" t="s">
        <v>33</v>
      </c>
      <c r="B20" s="22"/>
      <c r="C20" s="22"/>
      <c r="D20" s="22"/>
      <c r="E20" s="22"/>
      <c r="F20" s="10">
        <f>SUM(F17:F19)</f>
        <v>0</v>
      </c>
      <c r="G20" s="15"/>
      <c r="H20" s="13"/>
    </row>
    <row r="21" spans="1:8" ht="33" customHeight="1" x14ac:dyDescent="0.15">
      <c r="A21" s="20" t="s">
        <v>92</v>
      </c>
      <c r="B21" s="20"/>
      <c r="C21" s="20"/>
      <c r="D21" s="20"/>
      <c r="E21" s="20"/>
      <c r="F21" s="12">
        <v>522945.42</v>
      </c>
      <c r="G21" s="16" t="s">
        <v>75</v>
      </c>
    </row>
    <row r="22" spans="1:8" ht="29.25" customHeight="1" x14ac:dyDescent="0.15">
      <c r="A22" s="19" t="s">
        <v>87</v>
      </c>
      <c r="B22" s="19"/>
      <c r="C22" s="19"/>
      <c r="D22" s="19"/>
      <c r="E22" s="19"/>
      <c r="F22" s="19"/>
      <c r="G22" s="19"/>
    </row>
    <row r="23" spans="1:8" ht="30" customHeight="1" x14ac:dyDescent="0.15">
      <c r="A23" s="15">
        <v>1</v>
      </c>
      <c r="B23" s="8" t="s">
        <v>76</v>
      </c>
      <c r="C23" s="15" t="s">
        <v>77</v>
      </c>
      <c r="D23" s="15">
        <v>1</v>
      </c>
      <c r="E23" s="15">
        <v>60</v>
      </c>
      <c r="F23" s="15">
        <f t="shared" ref="F23:F25" si="1">E23*D23</f>
        <v>60</v>
      </c>
      <c r="G23" s="8" t="s">
        <v>78</v>
      </c>
    </row>
    <row r="24" spans="1:8" ht="77.25" customHeight="1" x14ac:dyDescent="0.15">
      <c r="A24" s="7">
        <v>2</v>
      </c>
      <c r="B24" s="8" t="s">
        <v>79</v>
      </c>
      <c r="C24" s="8" t="s">
        <v>80</v>
      </c>
      <c r="D24" s="15">
        <v>1</v>
      </c>
      <c r="E24" s="15">
        <v>60</v>
      </c>
      <c r="F24" s="15">
        <f t="shared" si="1"/>
        <v>60</v>
      </c>
      <c r="G24" s="8" t="s">
        <v>94</v>
      </c>
    </row>
    <row r="25" spans="1:8" ht="43.5" customHeight="1" x14ac:dyDescent="0.15">
      <c r="A25" s="7">
        <v>3</v>
      </c>
      <c r="B25" s="8" t="s">
        <v>81</v>
      </c>
      <c r="C25" s="8" t="s">
        <v>80</v>
      </c>
      <c r="D25" s="15">
        <v>1</v>
      </c>
      <c r="E25" s="15">
        <v>300</v>
      </c>
      <c r="F25" s="15">
        <f t="shared" si="1"/>
        <v>300</v>
      </c>
      <c r="G25" s="8" t="s">
        <v>82</v>
      </c>
    </row>
    <row r="26" spans="1:8" ht="160.5" customHeight="1" x14ac:dyDescent="0.15">
      <c r="A26" s="17" t="s">
        <v>86</v>
      </c>
      <c r="B26" s="17"/>
      <c r="C26" s="17"/>
      <c r="D26" s="17"/>
      <c r="E26" s="17"/>
      <c r="F26" s="17"/>
      <c r="G26" s="17"/>
    </row>
  </sheetData>
  <mergeCells count="8">
    <mergeCell ref="A1:G1"/>
    <mergeCell ref="A7:E7"/>
    <mergeCell ref="A12:E12"/>
    <mergeCell ref="A26:G26"/>
    <mergeCell ref="A16:E16"/>
    <mergeCell ref="A20:E20"/>
    <mergeCell ref="A21:E21"/>
    <mergeCell ref="A22:G22"/>
  </mergeCells>
  <phoneticPr fontId="2" type="noConversion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施工1标</vt:lpstr>
      <vt:lpstr>施工2标</vt:lpstr>
      <vt:lpstr>施工3标</vt:lpstr>
      <vt:lpstr>施工4标</vt:lpstr>
      <vt:lpstr>施工5标</vt:lpstr>
      <vt:lpstr>维护1标雨山片区</vt:lpstr>
      <vt:lpstr>维护2标金家庄片区</vt:lpstr>
      <vt:lpstr>维护3标花山片区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zengna</dc:creator>
  <cp:lastModifiedBy>郭海彬</cp:lastModifiedBy>
  <cp:lastPrinted>2020-09-17T04:04:41Z</cp:lastPrinted>
  <dcterms:created xsi:type="dcterms:W3CDTF">2006-09-13T11:21:00Z</dcterms:created>
  <dcterms:modified xsi:type="dcterms:W3CDTF">2020-10-16T01:46:32Z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